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0" windowWidth="12330" windowHeight="12375" tabRatio="860" activeTab="6"/>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Sheet'!$A$1:$H$48</definedName>
    <definedName name="_xlnm.Print_Area" localSheetId="1">'Detailed Revenue'!$A$1:$H$46</definedName>
    <definedName name="_xlnm.Print_Area" localSheetId="0">'Income Statement'!$A$1:$G$59</definedName>
    <definedName name="_xlnm.Print_Area" localSheetId="3">'Non-GAAP Net Inc'!$A$1:$I$73</definedName>
    <definedName name="_xlnm.Print_Area" localSheetId="5">'Non-GAAP Op Exp'!$A$1:$I$64</definedName>
    <definedName name="_xlnm.Print_Area" localSheetId="4">'Non-GAAP Op Inc'!$A$1:$H$81</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workbook>
</file>

<file path=xl/calcChain.xml><?xml version="1.0" encoding="utf-8"?>
<calcChain xmlns="http://schemas.openxmlformats.org/spreadsheetml/2006/main">
  <c r="G18" i="15" l="1"/>
  <c r="E18" i="15"/>
  <c r="C18" i="15"/>
  <c r="C30" i="10" l="1"/>
  <c r="E15" i="5" l="1"/>
  <c r="G21" i="11" l="1"/>
  <c r="E21" i="11"/>
  <c r="C21" i="11"/>
  <c r="G21" i="16"/>
  <c r="E21" i="16"/>
  <c r="C21" i="16"/>
  <c r="G21" i="10"/>
  <c r="E21" i="10"/>
  <c r="C21" i="10"/>
  <c r="G38" i="13" l="1"/>
  <c r="E30" i="15" l="1"/>
  <c r="E32" i="15" s="1"/>
  <c r="E44" i="13"/>
  <c r="E38" i="13"/>
  <c r="E26" i="13"/>
  <c r="E20" i="13"/>
  <c r="E14" i="13"/>
  <c r="F7" i="2"/>
  <c r="E30" i="13" l="1"/>
  <c r="E46" i="13" s="1"/>
  <c r="C30" i="15"/>
  <c r="E47" i="5" l="1"/>
  <c r="G10" i="11" l="1"/>
  <c r="G7" i="15" s="1"/>
  <c r="E10" i="11"/>
  <c r="E7" i="15" s="1"/>
  <c r="C10" i="11"/>
  <c r="C7" i="15" s="1"/>
  <c r="E24" i="10"/>
  <c r="G47" i="5"/>
  <c r="G32" i="5"/>
  <c r="G37" i="5" s="1"/>
  <c r="G48" i="5" s="1"/>
  <c r="G15" i="5"/>
  <c r="G21" i="5" s="1"/>
  <c r="D33" i="2"/>
  <c r="D16" i="2"/>
  <c r="D13" i="2"/>
  <c r="D12" i="2"/>
  <c r="D10" i="2"/>
  <c r="G8" i="13"/>
  <c r="G10" i="10" s="1"/>
  <c r="G7" i="13"/>
  <c r="G9" i="10" s="1"/>
  <c r="G9" i="16" s="1"/>
  <c r="G9" i="11" s="1"/>
  <c r="G6" i="15" s="1"/>
  <c r="E8" i="13"/>
  <c r="E10" i="10" s="1"/>
  <c r="E7" i="13"/>
  <c r="E9" i="10" s="1"/>
  <c r="E9" i="16" s="1"/>
  <c r="E9" i="11" s="1"/>
  <c r="E6" i="15" s="1"/>
  <c r="C8" i="13"/>
  <c r="C10" i="10" s="1"/>
  <c r="C7" i="13"/>
  <c r="C9" i="10" s="1"/>
  <c r="C9" i="16" s="1"/>
  <c r="C9" i="11" s="1"/>
  <c r="C6" i="15" s="1"/>
  <c r="G14" i="13"/>
  <c r="G26" i="13"/>
  <c r="D18" i="2"/>
  <c r="D17" i="2"/>
  <c r="E6" i="5" l="1"/>
  <c r="E5" i="5"/>
  <c r="D14" i="2"/>
  <c r="D20" i="2" s="1"/>
  <c r="D35" i="2" s="1"/>
  <c r="D42" i="2" s="1"/>
  <c r="D45" i="2" s="1"/>
  <c r="D49" i="2" s="1"/>
  <c r="E12" i="10" l="1"/>
  <c r="E26" i="10" s="1"/>
  <c r="D52" i="2"/>
  <c r="D53" i="2"/>
  <c r="G24" i="10" l="1"/>
  <c r="G30" i="10" s="1"/>
  <c r="F10" i="2"/>
  <c r="F12" i="2"/>
  <c r="F13" i="2"/>
  <c r="F17" i="2"/>
  <c r="G44" i="13"/>
  <c r="F16" i="2"/>
  <c r="E12" i="11"/>
  <c r="F33" i="2"/>
  <c r="G12" i="11" s="1"/>
  <c r="G23" i="11" s="1"/>
  <c r="G18" i="2"/>
  <c r="G17" i="2"/>
  <c r="G16" i="2"/>
  <c r="G13" i="2"/>
  <c r="G12" i="2"/>
  <c r="G10" i="2"/>
  <c r="G20" i="13"/>
  <c r="G30" i="13" s="1"/>
  <c r="B10" i="2"/>
  <c r="B12" i="2"/>
  <c r="B13" i="2"/>
  <c r="C38" i="13"/>
  <c r="B17" i="2" s="1"/>
  <c r="C44" i="13"/>
  <c r="B18" i="2" s="1"/>
  <c r="B16" i="2"/>
  <c r="B33" i="2"/>
  <c r="C12" i="11" s="1"/>
  <c r="C23" i="11" s="1"/>
  <c r="G30" i="15"/>
  <c r="G32" i="15" s="1"/>
  <c r="C26" i="13"/>
  <c r="C24" i="10"/>
  <c r="C32" i="15"/>
  <c r="C20" i="13"/>
  <c r="C14" i="13"/>
  <c r="E32" i="5"/>
  <c r="E37" i="5" s="1"/>
  <c r="E48" i="5" s="1"/>
  <c r="E21" i="5"/>
  <c r="F18" i="2" l="1"/>
  <c r="G46" i="13"/>
  <c r="E23" i="11"/>
  <c r="C30" i="13"/>
  <c r="C46" i="13" s="1"/>
  <c r="F14" i="2"/>
  <c r="F20" i="2" s="1"/>
  <c r="G26" i="16" s="1"/>
  <c r="B14" i="2"/>
  <c r="B20" i="2" s="1"/>
  <c r="B35" i="2" s="1"/>
  <c r="F35" i="2" l="1"/>
  <c r="G12" i="16" s="1"/>
  <c r="G28" i="16" s="1"/>
  <c r="C26" i="16"/>
  <c r="E26" i="16"/>
  <c r="E12" i="16"/>
  <c r="C12" i="16"/>
  <c r="B42" i="2"/>
  <c r="B45" i="2" s="1"/>
  <c r="B49" i="2" s="1"/>
  <c r="E28" i="16" l="1"/>
  <c r="G23" i="16"/>
  <c r="G30" i="16" s="1"/>
  <c r="C23" i="16"/>
  <c r="C30" i="16" s="1"/>
  <c r="C28" i="16"/>
  <c r="B52" i="2"/>
  <c r="B53" i="2"/>
  <c r="C29" i="10" s="1"/>
  <c r="C32" i="10" s="1"/>
  <c r="E23" i="16"/>
  <c r="E30" i="16" s="1"/>
  <c r="F42" i="2"/>
  <c r="F45" i="2" s="1"/>
  <c r="E29" i="10"/>
  <c r="E32" i="10" s="1"/>
  <c r="C12" i="10"/>
  <c r="C26" i="10" s="1"/>
  <c r="F49" i="2" l="1"/>
  <c r="F52" i="2" s="1"/>
  <c r="F53" i="2" l="1"/>
  <c r="G29" i="10" s="1"/>
  <c r="G32" i="10" s="1"/>
  <c r="G12" i="10"/>
  <c r="G26" i="10" s="1"/>
</calcChain>
</file>

<file path=xl/sharedStrings.xml><?xml version="1.0" encoding="utf-8"?>
<sst xmlns="http://schemas.openxmlformats.org/spreadsheetml/2006/main" count="245" uniqueCount="187">
  <si>
    <t>Revenue Detail</t>
  </si>
  <si>
    <t>(in millions)</t>
  </si>
  <si>
    <t>(unaudited)</t>
  </si>
  <si>
    <t xml:space="preserve">       Transaction rebates </t>
  </si>
  <si>
    <t xml:space="preserve">       Brokerage, clearance and exchange fees </t>
  </si>
  <si>
    <t xml:space="preserve">Condensed Consolidated Statements of Income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</si>
  <si>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</si>
  <si>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</si>
  <si>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</si>
  <si>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</si>
  <si>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</si>
  <si>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</si>
  <si>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</si>
  <si>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</si>
  <si>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</si>
  <si>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</si>
  <si>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</si>
  <si>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</si>
  <si>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</si>
  <si>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</si>
  <si>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</si>
  <si>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</si>
  <si>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Weighted-average common shares outstanding</t>
  </si>
  <si>
    <t xml:space="preserve">   for earnings per share:</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</si>
  <si>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</si>
  <si>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</si>
  <si>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</si>
  <si>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</si>
  <si>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</si>
  <si>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</si>
  <si>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</si>
  <si>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</si>
  <si>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</si>
  <si>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</si>
  <si>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</si>
  <si>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</si>
  <si>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</si>
  <si>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</si>
  <si>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</si>
  <si>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</si>
  <si>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</si>
  <si>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</si>
  <si>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</si>
  <si>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</si>
  <si>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</si>
  <si>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</si>
  <si>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Debt obligations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</si>
  <si>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</si>
  <si>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</si>
  <si>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</si>
  <si>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</si>
  <si>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</si>
  <si>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</si>
  <si>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</si>
  <si>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</si>
  <si>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</si>
  <si>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</si>
  <si>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</si>
  <si>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</si>
  <si>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</si>
  <si>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</si>
  <si>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</si>
  <si>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</si>
  <si>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</si>
  <si>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</si>
  <si>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Listing Services</t>
  </si>
  <si>
    <t>Information Services</t>
  </si>
  <si>
    <t>Technology Solutions</t>
  </si>
  <si>
    <t>Total Information Services revenues</t>
  </si>
  <si>
    <t>Total Technology Solutions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</si>
  <si>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</si>
  <si>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</si>
  <si>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</si>
  <si>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</si>
  <si>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</si>
  <si>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</si>
  <si>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</si>
  <si>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</si>
  <si>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</si>
  <si>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</si>
  <si>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</si>
  <si>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</si>
  <si>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</si>
  <si>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</si>
  <si>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</si>
  <si>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</si>
  <si>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</si>
  <si>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</si>
  <si>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</si>
  <si>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NASDAQ</t>
  </si>
  <si>
    <t>New listings</t>
  </si>
  <si>
    <t>Number of listed companies</t>
  </si>
  <si>
    <t>Market Technology</t>
  </si>
  <si>
    <t>Index Licensing and Services revenues</t>
  </si>
  <si>
    <t>Net income attributable to Nasdaq</t>
  </si>
  <si>
    <t>Nasdaq stockholders' equity:</t>
  </si>
  <si>
    <t>Non-GAAP net income attributable to Nasdaq</t>
  </si>
  <si>
    <t>Nasdaq Commodities</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</si>
  <si>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</si>
  <si>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</si>
  <si>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</si>
  <si>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</si>
  <si>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</si>
  <si>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Total Net Market Services revenues</t>
  </si>
  <si>
    <t xml:space="preserve"> LISTING SERVICES REVENUES</t>
  </si>
  <si>
    <t>Total Market Services revenues less transaction-based expenses</t>
  </si>
  <si>
    <t>Revenues less transaction-based expenses</t>
  </si>
  <si>
    <t>Equity Derivative Trading and Clearing</t>
  </si>
  <si>
    <t>Market share reported to the FINRA/NASDAQ Trade Reporting Facility</t>
  </si>
  <si>
    <t>Total average daily volume fixed income contracts</t>
  </si>
  <si>
    <t>Exchanges that comprise Nasdaq Nordic and Nasdaq Baltic</t>
  </si>
  <si>
    <t>Data Products revenues</t>
  </si>
  <si>
    <t>The NASDAQ Options Market matched market share</t>
  </si>
  <si>
    <t>Nasdaq BX Options Market matched market share</t>
  </si>
  <si>
    <t>Matched market share executed on NASDAQ</t>
  </si>
  <si>
    <t>Matched market share executed on Nasdaq BX</t>
  </si>
  <si>
    <t>Matched market share executed on Nasdaq PSX</t>
  </si>
  <si>
    <t>Total matched market share executed on Nasdaq's exchanges</t>
  </si>
  <si>
    <t>Total market share executed on Nasdaq's exchanges</t>
  </si>
  <si>
    <t>2015</t>
  </si>
  <si>
    <t>Restructuring charges</t>
  </si>
  <si>
    <t>Net income from unconsolidated investees</t>
  </si>
  <si>
    <t xml:space="preserve">U.S. fixed income notional trading volume (in billions) </t>
  </si>
  <si>
    <t xml:space="preserve">Net income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</si>
  <si>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</si>
  <si>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</si>
  <si>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</si>
  <si>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</si>
  <si>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</si>
  <si>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</si>
  <si>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Nasdaq Nordic and Nasdaq Baltic fixed income</t>
  </si>
  <si>
    <t>Corporate Solutions revenues</t>
  </si>
  <si>
    <t>Market Technology revenues</t>
  </si>
  <si>
    <t>Nasdaq, Inc.</t>
  </si>
  <si>
    <t xml:space="preserve"> MARKET SERVICES REVENUES</t>
  </si>
  <si>
    <t xml:space="preserve"> INFORMATION SERVICES REVENUES</t>
  </si>
  <si>
    <t xml:space="preserve"> TECHNOLOGY SOLUTIONS REVENUES</t>
  </si>
  <si>
    <t>Number of licensed exchange traded products</t>
  </si>
  <si>
    <t xml:space="preserve">Total non-GAAP adjustments </t>
  </si>
  <si>
    <t>Basic earnings per share</t>
  </si>
  <si>
    <t>Diluted earnings per share</t>
  </si>
  <si>
    <t>Cash dividends declared per common share</t>
  </si>
  <si>
    <t>Basic</t>
  </si>
  <si>
    <t>Diluted</t>
  </si>
  <si>
    <t xml:space="preserve">  Revenues less transaction-based expenses</t>
  </si>
  <si>
    <t>2016</t>
  </si>
  <si>
    <r>
      <t xml:space="preserve">Amortization expense of acquired intangible assets </t>
    </r>
    <r>
      <rPr>
        <vertAlign val="superscript"/>
        <sz val="10"/>
        <rFont val="Verdana"/>
        <family val="2"/>
      </rPr>
      <t>(1)</t>
    </r>
  </si>
  <si>
    <t>Other investment income</t>
  </si>
  <si>
    <t>Deferred tax liabilities</t>
  </si>
  <si>
    <t>Deferred tax assets</t>
  </si>
  <si>
    <t>Total equity</t>
  </si>
  <si>
    <t xml:space="preserve">Revenues less transaction-based expenses </t>
  </si>
  <si>
    <t>June 30,</t>
  </si>
  <si>
    <t>December 31,</t>
  </si>
  <si>
    <r>
      <t>Nasdaq ISE Options Market matched market share</t>
    </r>
    <r>
      <rPr>
        <vertAlign val="superscript"/>
        <sz val="10"/>
        <rFont val="Verdana"/>
        <family val="2"/>
      </rPr>
      <t>(1)</t>
    </r>
  </si>
  <si>
    <r>
      <t>Total average daily volume options and futures contracts</t>
    </r>
    <r>
      <rPr>
        <vertAlign val="superscript"/>
        <sz val="10"/>
        <rFont val="Verdana"/>
        <family val="2"/>
      </rPr>
      <t>(2)</t>
    </r>
  </si>
  <si>
    <r>
      <t>Total market share</t>
    </r>
    <r>
      <rPr>
        <vertAlign val="superscript"/>
        <sz val="10"/>
        <rFont val="Verdana"/>
        <family val="2"/>
      </rPr>
      <t>(3)</t>
    </r>
  </si>
  <si>
    <r>
      <t>Power contracts cleared (TWh)</t>
    </r>
    <r>
      <rPr>
        <vertAlign val="superscript"/>
        <sz val="10"/>
        <rFont val="Verdana"/>
        <family val="2"/>
      </rPr>
      <t>(4)</t>
    </r>
  </si>
  <si>
    <r>
      <t>NASDAQ</t>
    </r>
    <r>
      <rPr>
        <vertAlign val="superscript"/>
        <sz val="10"/>
        <rFont val="Verdana"/>
        <family val="2"/>
      </rPr>
      <t>(5)</t>
    </r>
  </si>
  <si>
    <r>
      <t>Exchanges that comprise Nasdaq Nordic and Nasdaq Baltic</t>
    </r>
    <r>
      <rPr>
        <vertAlign val="superscript"/>
        <sz val="10"/>
        <rFont val="Verdana"/>
        <family val="2"/>
      </rPr>
      <t>(6)</t>
    </r>
  </si>
  <si>
    <r>
      <t>NASDAQ</t>
    </r>
    <r>
      <rPr>
        <vertAlign val="superscript"/>
        <sz val="10"/>
        <rFont val="Verdana"/>
        <family val="2"/>
      </rPr>
      <t>(7)</t>
    </r>
  </si>
  <si>
    <r>
      <t>Exchanges that comprise Nasdaq Nordic and Nasdaq Baltic</t>
    </r>
    <r>
      <rPr>
        <vertAlign val="superscript"/>
        <sz val="10"/>
        <rFont val="Verdana"/>
        <family val="2"/>
      </rPr>
      <t>(8)</t>
    </r>
  </si>
  <si>
    <r>
      <t>Order intake (in millions)</t>
    </r>
    <r>
      <rPr>
        <vertAlign val="superscript"/>
        <sz val="10"/>
        <rFont val="Verdana"/>
        <family val="2"/>
      </rPr>
      <t>(10)</t>
    </r>
  </si>
  <si>
    <r>
      <t>Total order value (in millions)</t>
    </r>
    <r>
      <rPr>
        <vertAlign val="superscript"/>
        <sz val="10"/>
        <rFont val="Verdana"/>
        <family val="2"/>
      </rPr>
      <t>(11)</t>
    </r>
  </si>
  <si>
    <r>
      <t xml:space="preserve">Sublease loss reserve </t>
    </r>
    <r>
      <rPr>
        <vertAlign val="superscript"/>
        <sz val="10"/>
        <rFont val="Verdana"/>
        <family val="2"/>
      </rPr>
      <t>(4)</t>
    </r>
  </si>
  <si>
    <t>U.S. GAAP net income attributable to Nasdaq</t>
  </si>
  <si>
    <t>U.S. GAAP diluted earnings per share</t>
  </si>
  <si>
    <t xml:space="preserve">Reconciliation of U.S. GAAP Net Income, Diluted Earnings Per Share, Operating Income and </t>
  </si>
  <si>
    <t>U.S. GAAP operating income</t>
  </si>
  <si>
    <t>U.S. GAAP operating expenses</t>
  </si>
  <si>
    <r>
      <t>ETP assets under management (AUM) tracking Nasdaq indexes (in billions)</t>
    </r>
    <r>
      <rPr>
        <vertAlign val="superscript"/>
        <sz val="10"/>
        <rFont val="Times New Roman"/>
        <family val="1"/>
      </rPr>
      <t>(9)</t>
    </r>
  </si>
  <si>
    <t>September 30,</t>
  </si>
  <si>
    <r>
      <t xml:space="preserve">Insurance recovery </t>
    </r>
    <r>
      <rPr>
        <vertAlign val="superscript"/>
        <sz val="10"/>
        <rFont val="Verdana"/>
        <family val="2"/>
      </rPr>
      <t>(5)</t>
    </r>
  </si>
  <si>
    <r>
      <t xml:space="preserve">Non-GAAP adjustment to the income tax provision </t>
    </r>
    <r>
      <rPr>
        <vertAlign val="superscript"/>
        <sz val="10"/>
        <rFont val="Verdana"/>
        <family val="2"/>
      </rPr>
      <t>(6)</t>
    </r>
  </si>
  <si>
    <r>
      <t>U.S. GAAP Operating margin</t>
    </r>
    <r>
      <rPr>
        <b/>
        <vertAlign val="superscript"/>
        <sz val="10"/>
        <rFont val="Verdana"/>
        <family val="2"/>
      </rPr>
      <t xml:space="preserve"> (6)</t>
    </r>
  </si>
  <si>
    <r>
      <t>Non-GAAP operating margin</t>
    </r>
    <r>
      <rPr>
        <b/>
        <vertAlign val="superscript"/>
        <sz val="10"/>
        <rFont val="Verdana"/>
        <family val="2"/>
      </rPr>
      <t xml:space="preserve"> (7)</t>
    </r>
  </si>
  <si>
    <t>Current portion of debt obligations</t>
  </si>
  <si>
    <r>
      <t xml:space="preserve">Merger and strategic initiatives </t>
    </r>
    <r>
      <rPr>
        <vertAlign val="superscript"/>
        <sz val="10"/>
        <rFont val="Verdana"/>
        <family val="2"/>
      </rPr>
      <t>(2)</t>
    </r>
  </si>
  <si>
    <r>
      <t xml:space="preserve">Restructuring charges </t>
    </r>
    <r>
      <rPr>
        <vertAlign val="superscript"/>
        <sz val="10"/>
        <rFont val="Verdana"/>
        <family val="2"/>
      </rPr>
      <t>(3)</t>
    </r>
  </si>
  <si>
    <r>
      <t>Nasdaq GMNI Options Market matched market share</t>
    </r>
    <r>
      <rPr>
        <vertAlign val="superscript"/>
        <sz val="10"/>
        <rFont val="Verdana"/>
        <family val="2"/>
      </rPr>
      <t>(1)</t>
    </r>
  </si>
  <si>
    <r>
      <t>Nasdaq MCRY Options Market matched market share</t>
    </r>
    <r>
      <rPr>
        <vertAlign val="superscript"/>
        <sz val="10"/>
        <rFont val="Verdana"/>
        <family val="2"/>
      </rPr>
      <t>(1)</t>
    </r>
  </si>
  <si>
    <t>Trade Management Services Revenues</t>
  </si>
  <si>
    <t xml:space="preserve">Fixed Income and Commodities Trading and Clearing Revenues </t>
  </si>
  <si>
    <t>Nasdaq PHLX Options Market matched market share</t>
  </si>
  <si>
    <t>Fixed Income and Commodities Trading and Clearing</t>
  </si>
  <si>
    <t xml:space="preserve">       Total net fixed income and commodities trading and clearing revenues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</si>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</sst>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 numFmtId="183" formatCode="mmmm\ dd\,"/>
  </numFmts>
  <fonts count="66">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vertAlign val="superscript"/>
      <sz val="10"/>
      <name val="Times New Roman"/>
      <family val="1"/>
    </font>
    <font>
      <u val="doubleAccounting"/>
      <sz val="10"/>
      <name val="Verdana"/>
      <family val="2"/>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s>
  <cellStyleXfs count="33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5">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8" fillId="2"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4" borderId="13" applyNumberFormat="0" applyAlignment="0" applyProtection="0"/>
    <xf numFmtId="0" fontId="42" fillId="23" borderId="1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5"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48" fillId="10" borderId="13" applyNumberFormat="0" applyAlignment="0" applyProtection="0"/>
    <xf numFmtId="0" fontId="49" fillId="0" borderId="18" applyNumberFormat="0" applyFill="0" applyAlignment="0" applyProtection="0"/>
    <xf numFmtId="0" fontId="50" fillId="24" borderId="0" applyNumberFormat="0" applyBorder="0" applyAlignment="0" applyProtection="0"/>
    <xf numFmtId="0" fontId="6" fillId="25" borderId="19" applyNumberFormat="0" applyFont="0" applyAlignment="0" applyProtection="0"/>
    <xf numFmtId="0" fontId="51" fillId="4" borderId="20" applyNumberFormat="0" applyAlignment="0" applyProtection="0"/>
    <xf numFmtId="0" fontId="52" fillId="0" borderId="0" applyNumberFormat="0" applyFill="0" applyBorder="0" applyAlignment="0" applyProtection="0"/>
    <xf numFmtId="0" fontId="53" fillId="0" borderId="21" applyNumberFormat="0" applyFill="0" applyAlignment="0" applyProtection="0"/>
    <xf numFmtId="0" fontId="54"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2" fillId="0" borderId="0"/>
    <xf numFmtId="0" fontId="6" fillId="0" borderId="0"/>
    <xf numFmtId="43" fontId="6" fillId="0" borderId="0" applyFont="0" applyFill="0" applyBorder="0" applyAlignment="0" applyProtection="0"/>
    <xf numFmtId="43" fontId="60" fillId="0" borderId="0" applyFont="0" applyFill="0" applyBorder="0" applyAlignment="0" applyProtection="0"/>
    <xf numFmtId="43" fontId="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1"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2" fillId="0" borderId="0"/>
    <xf numFmtId="0" fontId="62" fillId="0" borderId="0"/>
    <xf numFmtId="9" fontId="6"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5" fontId="4" fillId="0" borderId="2" xfId="2" applyNumberFormat="1" applyFont="1" applyFill="1" applyBorder="1" applyAlignment="1">
      <alignment horizontal="right"/>
    </xf>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1"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7"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6" xfId="2" applyNumberFormat="1" applyFont="1" applyFill="1" applyBorder="1"/>
    <xf numFmtId="44" fontId="4" fillId="0" borderId="0" xfId="253" applyNumberFormat="1"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269" applyFont="1" applyFill="1" applyBorder="1"/>
    <xf numFmtId="0" fontId="3" fillId="0" borderId="0" xfId="269" applyFont="1" applyFill="1" applyBorder="1" applyAlignment="1">
      <alignment vertical="center"/>
    </xf>
    <xf numFmtId="168" fontId="4" fillId="0" borderId="8"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7" fontId="4" fillId="0" borderId="0" xfId="269" applyNumberFormat="1" applyFont="1" applyFill="1"/>
    <xf numFmtId="44" fontId="4" fillId="0" borderId="8" xfId="269" applyNumberFormat="1" applyFont="1" applyFill="1" applyBorder="1" applyAlignment="1">
      <alignment vertical="center"/>
    </xf>
    <xf numFmtId="44" fontId="4" fillId="0" borderId="0" xfId="269" applyNumberFormat="1" applyFont="1" applyFill="1" applyBorder="1" applyAlignment="1">
      <alignment vertical="center"/>
    </xf>
    <xf numFmtId="168" fontId="4" fillId="0" borderId="0" xfId="269" applyNumberFormat="1" applyFont="1" applyFill="1"/>
    <xf numFmtId="176"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4" fontId="4" fillId="0" borderId="0" xfId="1" applyFont="1" applyFill="1" applyAlignment="1"/>
    <xf numFmtId="169" fontId="4" fillId="0" borderId="0" xfId="269" applyNumberFormat="1" applyFont="1" applyFill="1"/>
    <xf numFmtId="9" fontId="4" fillId="0" borderId="0" xfId="257" applyFont="1" applyFill="1"/>
    <xf numFmtId="171" fontId="4" fillId="0" borderId="0" xfId="2" applyNumberFormat="1" applyFont="1" applyFill="1"/>
    <xf numFmtId="171" fontId="32" fillId="0" borderId="0" xfId="2" applyNumberFormat="1" applyFont="1" applyFill="1"/>
    <xf numFmtId="166" fontId="32" fillId="0" borderId="0" xfId="2" applyNumberFormat="1" applyFont="1" applyFill="1"/>
    <xf numFmtId="0" fontId="4" fillId="0" borderId="0" xfId="267"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0" fontId="35" fillId="0" borderId="0" xfId="267"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9" applyNumberFormat="1" applyFont="1" applyFill="1" applyBorder="1"/>
    <xf numFmtId="0" fontId="4" fillId="0" borderId="0" xfId="314" applyFont="1" applyFill="1" applyAlignment="1"/>
    <xf numFmtId="0" fontId="4" fillId="0" borderId="0" xfId="314" applyFont="1" applyFill="1" applyAlignment="1">
      <alignment vertical="center"/>
    </xf>
    <xf numFmtId="0" fontId="3" fillId="0" borderId="0" xfId="314" applyFont="1" applyFill="1" applyAlignment="1"/>
    <xf numFmtId="166" fontId="4" fillId="0" borderId="0" xfId="2" applyNumberFormat="1" applyFont="1" applyFill="1" applyAlignment="1"/>
    <xf numFmtId="166" fontId="4" fillId="0" borderId="0" xfId="2" applyNumberFormat="1" applyFont="1" applyFill="1" applyBorder="1" applyAlignment="1">
      <alignment horizontal="right"/>
    </xf>
    <xf numFmtId="167" fontId="4" fillId="0" borderId="2" xfId="315" applyNumberFormat="1" applyFont="1" applyFill="1" applyBorder="1"/>
    <xf numFmtId="174" fontId="4" fillId="0" borderId="1" xfId="269"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Alignment="1" applyProtection="1">
      <protection locked="0"/>
    </xf>
    <xf numFmtId="165" fontId="4" fillId="0" borderId="0" xfId="2" applyNumberFormat="1" applyFont="1" applyFill="1" applyBorder="1"/>
    <xf numFmtId="0" fontId="4" fillId="0" borderId="0" xfId="269"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7" fillId="0" borderId="0" xfId="269" applyFont="1" applyFill="1"/>
    <xf numFmtId="165" fontId="57"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7" fillId="0" borderId="0" xfId="314" applyFont="1" applyFill="1" applyAlignment="1"/>
    <xf numFmtId="165" fontId="4" fillId="26" borderId="0" xfId="2" applyNumberFormat="1" applyFont="1" applyFill="1" applyAlignment="1" applyProtection="1">
      <protection locked="0"/>
    </xf>
    <xf numFmtId="165" fontId="3" fillId="26" borderId="0" xfId="2" applyNumberFormat="1" applyFont="1" applyFill="1" applyAlignment="1" applyProtection="1">
      <protection locked="0"/>
    </xf>
    <xf numFmtId="165" fontId="4" fillId="26" borderId="0" xfId="2" applyNumberFormat="1" applyFont="1" applyFill="1" applyBorder="1"/>
    <xf numFmtId="44" fontId="4" fillId="26" borderId="8" xfId="253" applyNumberFormat="1" applyFont="1" applyFill="1" applyBorder="1"/>
    <xf numFmtId="44" fontId="4" fillId="26" borderId="0" xfId="253" applyNumberFormat="1" applyFont="1" applyFill="1" applyBorder="1"/>
    <xf numFmtId="44" fontId="4" fillId="26" borderId="0" xfId="253" applyFont="1" applyFill="1"/>
    <xf numFmtId="0" fontId="3" fillId="0" borderId="0" xfId="269" applyFont="1" applyFill="1" applyAlignment="1">
      <alignment horizontal="center"/>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55"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78" fontId="4" fillId="0" borderId="0" xfId="335" applyNumberFormat="1" applyFont="1" applyFill="1" applyAlignment="1"/>
    <xf numFmtId="178" fontId="4" fillId="0" borderId="0" xfId="314" applyNumberFormat="1" applyFont="1" applyFill="1" applyAlignment="1"/>
    <xf numFmtId="10"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42" fontId="4" fillId="0" borderId="0" xfId="314" applyNumberFormat="1" applyFont="1" applyFill="1">
      <alignment vertical="top"/>
    </xf>
    <xf numFmtId="165" fontId="10" fillId="0" borderId="0" xfId="2" applyNumberFormat="1" applyFont="1" applyFill="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44" fontId="4" fillId="0" borderId="0" xfId="253" applyNumberFormat="1" applyFont="1" applyFill="1"/>
    <xf numFmtId="44" fontId="4" fillId="0" borderId="0" xfId="253" applyFont="1" applyFill="1"/>
    <xf numFmtId="0" fontId="56" fillId="0" borderId="0" xfId="314" applyFont="1" applyFill="1" applyAlignment="1">
      <alignment horizontal="left" vertical="top" indent="2"/>
    </xf>
    <xf numFmtId="165" fontId="3" fillId="26" borderId="0" xfId="2" applyNumberFormat="1" applyFont="1" applyFill="1"/>
    <xf numFmtId="166" fontId="4" fillId="26" borderId="1" xfId="2" applyNumberFormat="1" applyFont="1" applyFill="1" applyBorder="1"/>
    <xf numFmtId="166" fontId="4" fillId="26" borderId="0" xfId="2" applyNumberFormat="1" applyFont="1" applyFill="1" applyBorder="1"/>
    <xf numFmtId="168" fontId="4" fillId="26" borderId="8" xfId="253" applyNumberFormat="1" applyFont="1" applyFill="1" applyBorder="1"/>
    <xf numFmtId="165" fontId="10" fillId="26" borderId="0" xfId="2" applyNumberFormat="1" applyFont="1" applyFill="1"/>
    <xf numFmtId="168" fontId="4" fillId="26" borderId="0" xfId="253" applyNumberFormat="1" applyFont="1" applyFill="1" applyBorder="1"/>
    <xf numFmtId="165" fontId="4" fillId="26" borderId="0" xfId="2" applyNumberFormat="1" applyFont="1" applyFill="1" applyBorder="1" applyAlignment="1" applyProtection="1">
      <protection locked="0"/>
    </xf>
    <xf numFmtId="0" fontId="63" fillId="0" borderId="0" xfId="0" applyFont="1" applyFill="1"/>
    <xf numFmtId="165" fontId="3" fillId="0" borderId="0" xfId="2" applyNumberFormat="1" applyFont="1" applyFill="1" applyBorder="1" applyAlignment="1">
      <alignment horizontal="center"/>
    </xf>
    <xf numFmtId="0" fontId="3" fillId="0" borderId="0" xfId="269" applyFont="1" applyFill="1" applyAlignment="1">
      <alignment horizontal="center"/>
    </xf>
    <xf numFmtId="166" fontId="4" fillId="0" borderId="0" xfId="312" applyNumberFormat="1" applyFont="1" applyFill="1" applyBorder="1"/>
    <xf numFmtId="166" fontId="4" fillId="0" borderId="0" xfId="312" applyNumberFormat="1" applyFont="1" applyFill="1"/>
    <xf numFmtId="165" fontId="3" fillId="0" borderId="0" xfId="2" applyNumberFormat="1" applyFont="1" applyFill="1"/>
    <xf numFmtId="174" fontId="4" fillId="0" borderId="0" xfId="269" applyNumberFormat="1" applyFont="1" applyFill="1" applyBorder="1"/>
    <xf numFmtId="176" fontId="4" fillId="0" borderId="0" xfId="269" applyNumberFormat="1" applyFont="1" applyFill="1" applyBorder="1"/>
    <xf numFmtId="165" fontId="4" fillId="0" borderId="0" xfId="2" applyNumberFormat="1" applyFont="1" applyFill="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6" fontId="4" fillId="0" borderId="0" xfId="269" applyNumberFormat="1" applyFont="1" applyFill="1"/>
    <xf numFmtId="0" fontId="4" fillId="0" borderId="0" xfId="314" applyFont="1" applyFill="1" applyAlignment="1"/>
    <xf numFmtId="178" fontId="4" fillId="0" borderId="0" xfId="335" applyNumberFormat="1" applyFont="1" applyFill="1" applyAlignment="1"/>
    <xf numFmtId="37" fontId="4" fillId="0" borderId="0" xfId="314" applyNumberFormat="1" applyFont="1" applyFill="1" applyAlignment="1"/>
    <xf numFmtId="182" fontId="4" fillId="0" borderId="0" xfId="314" applyNumberFormat="1" applyFont="1" applyFill="1" applyAlignment="1"/>
    <xf numFmtId="165" fontId="3" fillId="0" borderId="0" xfId="2" applyNumberFormat="1" applyFont="1" applyFill="1" applyBorder="1" applyAlignment="1">
      <alignment horizontal="center"/>
    </xf>
    <xf numFmtId="0" fontId="3" fillId="0" borderId="0" xfId="269" applyFont="1" applyFill="1" applyAlignment="1">
      <alignment horizontal="center"/>
    </xf>
    <xf numFmtId="165" fontId="3" fillId="0" borderId="0" xfId="2" applyNumberFormat="1" applyFont="1" applyFill="1" applyAlignment="1">
      <alignment horizontal="center"/>
    </xf>
    <xf numFmtId="164" fontId="3" fillId="0" borderId="0" xfId="1" applyFont="1" applyFill="1" applyAlignment="1">
      <alignment horizontal="center"/>
    </xf>
    <xf numFmtId="165" fontId="10" fillId="0" borderId="0" xfId="2" applyNumberFormat="1" applyFont="1" applyFill="1" applyAlignment="1">
      <alignment horizontal="left"/>
    </xf>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0" fontId="3" fillId="0" borderId="0" xfId="269" applyFont="1" applyFill="1" applyAlignment="1">
      <alignment horizontal="center"/>
    </xf>
    <xf numFmtId="43" fontId="4" fillId="0" borderId="0" xfId="269" applyNumberFormat="1" applyFont="1" applyFill="1" applyBorder="1"/>
    <xf numFmtId="165" fontId="3" fillId="26" borderId="0" xfId="2" applyNumberFormat="1" applyFont="1" applyFill="1" applyBorder="1" applyAlignment="1" applyProtection="1">
      <protection locked="0"/>
    </xf>
    <xf numFmtId="165" fontId="4" fillId="0" borderId="0" xfId="2" applyNumberFormat="1" applyFont="1" applyFill="1" applyBorder="1" applyAlignment="1" applyProtection="1"/>
    <xf numFmtId="165" fontId="3" fillId="0" borderId="0" xfId="2" applyNumberFormat="1" applyFont="1" applyFill="1" applyBorder="1" applyAlignment="1" applyProtection="1">
      <protection locked="0"/>
    </xf>
    <xf numFmtId="165" fontId="4"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0" fontId="4" fillId="26" borderId="0" xfId="314" applyFont="1" applyFill="1" applyAlignment="1"/>
    <xf numFmtId="0" fontId="55" fillId="26" borderId="0" xfId="314" applyFont="1" applyFill="1" applyAlignment="1"/>
    <xf numFmtId="0" fontId="4" fillId="26" borderId="0" xfId="314" applyFont="1" applyFill="1">
      <alignment vertical="top"/>
    </xf>
    <xf numFmtId="0" fontId="4" fillId="26" borderId="0" xfId="314" applyFont="1" applyFill="1" applyAlignment="1">
      <alignment horizontal="left" indent="2"/>
    </xf>
    <xf numFmtId="167" fontId="4" fillId="26" borderId="0" xfId="253" applyNumberFormat="1" applyFont="1" applyFill="1" applyBorder="1"/>
    <xf numFmtId="166" fontId="4" fillId="0" borderId="4" xfId="2" applyNumberFormat="1" applyFont="1" applyFill="1" applyBorder="1" applyAlignment="1">
      <alignment horizontal="right"/>
    </xf>
    <xf numFmtId="167" fontId="65" fillId="0" borderId="3" xfId="3" applyNumberFormat="1" applyFont="1" applyFill="1" applyBorder="1"/>
    <xf numFmtId="0" fontId="3" fillId="0" borderId="0" xfId="269" applyFont="1" applyFill="1" applyAlignment="1">
      <alignment horizontal="center"/>
    </xf>
    <xf numFmtId="166" fontId="32" fillId="0" borderId="0" xfId="312" applyNumberFormat="1" applyFont="1" applyFill="1"/>
    <xf numFmtId="166" fontId="32" fillId="0" borderId="0" xfId="267" applyNumberFormat="1" applyFont="1" applyFill="1"/>
    <xf numFmtId="166" fontId="4" fillId="0" borderId="9" xfId="312" applyNumberFormat="1" applyFont="1" applyFill="1" applyBorder="1"/>
    <xf numFmtId="166" fontId="4" fillId="0" borderId="9" xfId="312" applyNumberFormat="1" applyFont="1" applyFill="1" applyBorder="1" applyAlignment="1">
      <alignment horizontal="right"/>
    </xf>
    <xf numFmtId="166" fontId="32" fillId="0" borderId="0" xfId="312" applyNumberFormat="1" applyFont="1" applyFill="1" applyBorder="1"/>
    <xf numFmtId="166" fontId="4" fillId="0" borderId="0" xfId="312" applyNumberFormat="1" applyFont="1" applyFill="1" applyBorder="1" applyAlignment="1">
      <alignment horizontal="right"/>
    </xf>
    <xf numFmtId="166" fontId="4" fillId="0" borderId="24" xfId="312" applyNumberFormat="1" applyFont="1" applyFill="1" applyBorder="1"/>
    <xf numFmtId="166" fontId="4" fillId="0" borderId="24" xfId="312"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2" applyNumberFormat="1" applyFont="1" applyFill="1" applyAlignment="1">
      <alignment horizontal="center"/>
    </xf>
    <xf numFmtId="165" fontId="3" fillId="26" borderId="0" xfId="2" applyNumberFormat="1" applyFont="1" applyFill="1" applyBorder="1" applyAlignment="1">
      <alignment horizontal="center"/>
    </xf>
    <xf numFmtId="165" fontId="3" fillId="26" borderId="1" xfId="2" quotePrefix="1" applyNumberFormat="1" applyFont="1" applyFill="1" applyBorder="1" applyAlignment="1" applyProtection="1">
      <alignment horizontal="center"/>
      <protection locked="0"/>
    </xf>
    <xf numFmtId="165" fontId="4" fillId="26" borderId="0" xfId="2" applyNumberFormat="1" applyFont="1" applyFill="1" applyAlignment="1"/>
    <xf numFmtId="168" fontId="4" fillId="26" borderId="0" xfId="269" applyNumberFormat="1" applyFont="1" applyFill="1" applyBorder="1"/>
    <xf numFmtId="0" fontId="4" fillId="26" borderId="0" xfId="269" applyFont="1" applyFill="1"/>
    <xf numFmtId="174" fontId="4" fillId="26" borderId="0" xfId="269" applyNumberFormat="1" applyFont="1" applyFill="1"/>
    <xf numFmtId="174" fontId="4" fillId="26" borderId="7" xfId="2" applyNumberFormat="1" applyFont="1" applyFill="1" applyBorder="1"/>
    <xf numFmtId="176" fontId="4" fillId="26" borderId="0" xfId="2" applyNumberFormat="1" applyFont="1" applyFill="1"/>
    <xf numFmtId="168" fontId="4" fillId="26" borderId="8" xfId="269" applyNumberFormat="1" applyFont="1" applyFill="1" applyBorder="1" applyAlignment="1">
      <alignment vertical="center"/>
    </xf>
    <xf numFmtId="168" fontId="4" fillId="26" borderId="0" xfId="269" applyNumberFormat="1" applyFont="1" applyFill="1" applyBorder="1" applyAlignment="1">
      <alignment vertical="center"/>
    </xf>
    <xf numFmtId="166" fontId="4" fillId="26" borderId="0" xfId="312" applyNumberFormat="1" applyFont="1" applyFill="1"/>
    <xf numFmtId="165" fontId="3" fillId="26" borderId="0" xfId="2" quotePrefix="1" applyNumberFormat="1" applyFont="1" applyFill="1" applyBorder="1" applyAlignment="1" applyProtection="1">
      <alignment horizontal="center"/>
      <protection locked="0"/>
    </xf>
    <xf numFmtId="172" fontId="4" fillId="26" borderId="0" xfId="269" applyNumberFormat="1" applyFont="1" applyFill="1" applyBorder="1"/>
    <xf numFmtId="174" fontId="4" fillId="26" borderId="0" xfId="269" applyNumberFormat="1" applyFont="1" applyFill="1" applyBorder="1"/>
    <xf numFmtId="166" fontId="4" fillId="26" borderId="0" xfId="312" applyNumberFormat="1" applyFont="1" applyFill="1" applyBorder="1"/>
    <xf numFmtId="174" fontId="4" fillId="26" borderId="6" xfId="269" applyNumberFormat="1" applyFont="1" applyFill="1" applyBorder="1"/>
    <xf numFmtId="174" fontId="4" fillId="26" borderId="1" xfId="269" applyNumberFormat="1" applyFont="1" applyFill="1" applyBorder="1"/>
    <xf numFmtId="169" fontId="4" fillId="26" borderId="0" xfId="269" applyNumberFormat="1" applyFont="1" applyFill="1" applyBorder="1"/>
    <xf numFmtId="44" fontId="4" fillId="26" borderId="0" xfId="269" applyNumberFormat="1" applyFont="1" applyFill="1" applyBorder="1"/>
    <xf numFmtId="171" fontId="32" fillId="26" borderId="0" xfId="2" applyNumberFormat="1" applyFont="1" applyFill="1"/>
    <xf numFmtId="171" fontId="3" fillId="26" borderId="0" xfId="2" quotePrefix="1" applyNumberFormat="1" applyFont="1" applyFill="1" applyBorder="1" applyAlignment="1">
      <alignment horizontal="center"/>
    </xf>
    <xf numFmtId="171" fontId="3" fillId="26" borderId="1"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174" fontId="4" fillId="26" borderId="11" xfId="2" applyNumberFormat="1" applyFont="1" applyFill="1" applyBorder="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2" fillId="26" borderId="0" xfId="2" applyNumberFormat="1" applyFont="1" applyFill="1"/>
    <xf numFmtId="0" fontId="4" fillId="26" borderId="0" xfId="267" applyFont="1" applyFill="1"/>
    <xf numFmtId="165" fontId="4" fillId="26" borderId="0" xfId="2" applyNumberFormat="1" applyFont="1" applyFill="1" applyAlignment="1">
      <alignment horizontal="center"/>
    </xf>
    <xf numFmtId="166" fontId="4" fillId="26" borderId="0" xfId="253" applyNumberFormat="1" applyFont="1" applyFill="1" applyBorder="1"/>
    <xf numFmtId="166" fontId="3" fillId="26" borderId="0" xfId="2" applyNumberFormat="1" applyFont="1" applyFill="1" applyBorder="1"/>
    <xf numFmtId="166" fontId="4" fillId="26" borderId="0" xfId="2" applyNumberFormat="1" applyFont="1" applyFill="1" applyProtection="1">
      <protection locked="0"/>
    </xf>
    <xf numFmtId="166" fontId="4" fillId="26" borderId="0" xfId="2" applyNumberFormat="1" applyFont="1" applyFill="1" applyAlignment="1"/>
    <xf numFmtId="166" fontId="4" fillId="26" borderId="7" xfId="2" applyNumberFormat="1" applyFont="1" applyFill="1" applyBorder="1"/>
    <xf numFmtId="166" fontId="4" fillId="26" borderId="6" xfId="2" applyNumberFormat="1" applyFont="1" applyFill="1" applyBorder="1"/>
    <xf numFmtId="170" fontId="4" fillId="26" borderId="0" xfId="2" applyNumberFormat="1" applyFont="1" applyFill="1" applyBorder="1"/>
    <xf numFmtId="165" fontId="4" fillId="26" borderId="0" xfId="2" applyNumberFormat="1" applyFont="1" applyFill="1"/>
    <xf numFmtId="178" fontId="4" fillId="0" borderId="0" xfId="335" applyNumberFormat="1" applyFont="1" applyFill="1" applyAlignment="1">
      <alignment horizontal="right"/>
    </xf>
    <xf numFmtId="0" fontId="4" fillId="0" borderId="0" xfId="314" applyFont="1" applyFill="1" applyAlignment="1">
      <alignment horizontal="right"/>
    </xf>
    <xf numFmtId="179" fontId="4" fillId="0" borderId="0" xfId="314" applyNumberFormat="1" applyFont="1" applyFill="1" applyAlignment="1">
      <alignment horizontal="right"/>
    </xf>
    <xf numFmtId="178" fontId="4" fillId="0" borderId="1" xfId="335" applyNumberFormat="1" applyFont="1" applyFill="1" applyBorder="1" applyAlignment="1">
      <alignment horizontal="right"/>
    </xf>
    <xf numFmtId="178" fontId="4" fillId="0" borderId="0" xfId="314" applyNumberFormat="1" applyFont="1" applyFill="1" applyAlignment="1">
      <alignment horizontal="right"/>
    </xf>
    <xf numFmtId="37" fontId="4" fillId="0" borderId="0" xfId="314" applyNumberFormat="1" applyFont="1" applyFill="1" applyAlignment="1">
      <alignment horizontal="right"/>
    </xf>
    <xf numFmtId="180" fontId="4" fillId="0" borderId="0" xfId="314" applyNumberFormat="1" applyFont="1" applyFill="1" applyAlignment="1">
      <alignment horizontal="right"/>
    </xf>
    <xf numFmtId="0" fontId="4" fillId="0" borderId="0" xfId="314" applyFont="1" applyFill="1" applyAlignment="1">
      <alignment horizontal="right" vertical="top"/>
    </xf>
    <xf numFmtId="166" fontId="4" fillId="0" borderId="0" xfId="2" applyNumberFormat="1" applyFont="1" applyFill="1" applyAlignment="1">
      <alignment horizontal="right" vertical="top"/>
    </xf>
    <xf numFmtId="182" fontId="4" fillId="0" borderId="0" xfId="314" applyNumberFormat="1" applyFont="1" applyFill="1" applyAlignment="1">
      <alignment horizontal="right"/>
    </xf>
    <xf numFmtId="181" fontId="4" fillId="0" borderId="0" xfId="314" applyNumberFormat="1" applyFont="1" applyFill="1" applyAlignment="1">
      <alignment horizontal="right"/>
    </xf>
    <xf numFmtId="166" fontId="4" fillId="0" borderId="0" xfId="312" applyNumberFormat="1" applyFont="1" applyFill="1" applyAlignment="1">
      <alignment horizontal="right"/>
    </xf>
    <xf numFmtId="164" fontId="3" fillId="26" borderId="0" xfId="1" applyFont="1" applyFill="1" applyAlignment="1"/>
    <xf numFmtId="165" fontId="59" fillId="26" borderId="0" xfId="2" applyNumberFormat="1" applyFont="1" applyFill="1" applyAlignment="1">
      <alignment horizontal="center"/>
    </xf>
    <xf numFmtId="165" fontId="3" fillId="26" borderId="0" xfId="2" applyNumberFormat="1" applyFont="1" applyFill="1" applyAlignment="1">
      <alignment horizontal="center"/>
    </xf>
    <xf numFmtId="17" fontId="59"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4" xfId="2" applyNumberFormat="1" applyFont="1" applyFill="1" applyBorder="1"/>
    <xf numFmtId="166" fontId="10"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6" fontId="3" fillId="0" borderId="4" xfId="2" applyNumberFormat="1" applyFont="1" applyFill="1" applyBorder="1" applyAlignment="1">
      <alignment horizontal="right"/>
    </xf>
    <xf numFmtId="167" fontId="4" fillId="0" borderId="8" xfId="3" applyNumberFormat="1" applyFont="1" applyFill="1" applyBorder="1"/>
    <xf numFmtId="9" fontId="4" fillId="0" borderId="0" xfId="335" applyFont="1" applyFill="1" applyBorder="1"/>
    <xf numFmtId="0" fontId="3" fillId="26" borderId="1"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1" xfId="2" applyNumberFormat="1" applyFont="1" applyFill="1" applyBorder="1" applyAlignment="1">
      <alignment horizontal="center"/>
    </xf>
    <xf numFmtId="174" fontId="4" fillId="0" borderId="1" xfId="2" applyNumberFormat="1" applyFont="1" applyFill="1" applyBorder="1"/>
    <xf numFmtId="0" fontId="3" fillId="0" borderId="0" xfId="2" applyNumberFormat="1" applyFont="1" applyFill="1" applyAlignment="1">
      <alignment horizontal="left" indent="2"/>
    </xf>
    <xf numFmtId="183" fontId="0" fillId="0" borderId="0" xfId="0" applyNumberFormat="1" applyFill="1"/>
    <xf numFmtId="178" fontId="4" fillId="0" borderId="0" xfId="335" applyNumberFormat="1" applyFont="1" applyFill="1" applyBorder="1" applyAlignment="1">
      <alignment horizontal="right"/>
    </xf>
    <xf numFmtId="0" fontId="4" fillId="26" borderId="0" xfId="314" applyFont="1" applyFill="1" applyAlignment="1">
      <alignment horizontal="right"/>
    </xf>
    <xf numFmtId="0" fontId="3" fillId="26" borderId="0" xfId="2" applyNumberFormat="1" applyFont="1" applyFill="1" applyAlignment="1">
      <alignment horizontal="left"/>
    </xf>
    <xf numFmtId="165" fontId="4" fillId="26" borderId="0" xfId="2" applyNumberFormat="1" applyFont="1" applyFill="1" applyAlignment="1">
      <alignment horizontal="left"/>
    </xf>
    <xf numFmtId="0" fontId="3" fillId="26" borderId="0" xfId="2" applyNumberFormat="1" applyFont="1" applyFill="1" applyAlignment="1">
      <alignment horizontal="left" indent="2"/>
    </xf>
    <xf numFmtId="178" fontId="4" fillId="26" borderId="0" xfId="314" applyNumberFormat="1" applyFont="1" applyFill="1" applyAlignment="1">
      <alignment horizontal="right"/>
    </xf>
    <xf numFmtId="178" fontId="4" fillId="26" borderId="1" xfId="335" applyNumberFormat="1" applyFont="1" applyFill="1" applyBorder="1" applyAlignment="1">
      <alignment horizontal="right"/>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26" borderId="0" xfId="1" applyFont="1" applyFill="1" applyAlignment="1">
      <alignment horizontal="center"/>
    </xf>
    <xf numFmtId="164" fontId="3" fillId="0" borderId="0" xfId="1" applyFont="1" applyFill="1" applyAlignment="1">
      <alignment horizontal="center"/>
    </xf>
    <xf numFmtId="165" fontId="3" fillId="26" borderId="1" xfId="2" applyNumberFormat="1" applyFont="1" applyFill="1" applyBorder="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0" borderId="0" xfId="313" applyFont="1" applyFill="1" applyAlignment="1">
      <alignment horizontal="center"/>
    </xf>
    <xf numFmtId="0" fontId="3" fillId="0" borderId="0" xfId="314" applyFont="1" applyFill="1" applyAlignment="1">
      <alignment horizontal="center"/>
    </xf>
    <xf numFmtId="0" fontId="3" fillId="0" borderId="1" xfId="314" applyFont="1" applyFill="1" applyBorder="1" applyAlignment="1">
      <alignment horizontal="center" vertical="center"/>
    </xf>
  </cellXfs>
  <cellStyles count="336">
    <cellStyle name="%" xfId="4"/>
    <cellStyle name="% 2" xfId="316"/>
    <cellStyle name="% 3" xfId="317"/>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2 3" xfId="318"/>
    <cellStyle name="Comma 2 4" xfId="319"/>
    <cellStyle name="Comma 3" xfId="251"/>
    <cellStyle name="Comma 3 2" xfId="320"/>
    <cellStyle name="Comma 3 2 2" xfId="321"/>
    <cellStyle name="Comma 3 3" xfId="322"/>
    <cellStyle name="Comma 3 4" xfId="323"/>
    <cellStyle name="Comma 3 5" xfId="324"/>
    <cellStyle name="Comma 4" xfId="252"/>
    <cellStyle name="Comma 4 2" xfId="325"/>
    <cellStyle name="Comma 4 3" xfId="326"/>
    <cellStyle name="Comma 5" xfId="327"/>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2 2" xfId="328"/>
    <cellStyle name="Normal 2 3" xfId="329"/>
    <cellStyle name="Normal 3" xfId="256"/>
    <cellStyle name="Normal 3 2" xfId="330"/>
    <cellStyle name="Normal 3 3" xfId="331"/>
    <cellStyle name="Normal 4" xfId="332"/>
    <cellStyle name="Normal 5" xfId="333"/>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xfId="335" builtinId="5"/>
    <cellStyle name="Percent 2" xfId="257"/>
    <cellStyle name="Percent 2 2" xfId="258"/>
    <cellStyle name="Percent 3" xfId="259"/>
    <cellStyle name="Percent 3 2" xfId="270"/>
    <cellStyle name="Percent 4" xfId="334"/>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3</xdr:col>
      <xdr:colOff>771525</xdr:colOff>
      <xdr:row>7</xdr:row>
      <xdr:rowOff>19050</xdr:rowOff>
    </xdr:from>
    <xdr:to>
      <xdr:col>3</xdr:col>
      <xdr:colOff>981075</xdr:colOff>
      <xdr:row>7</xdr:row>
      <xdr:rowOff>133350</xdr:rowOff>
    </xdr:to>
    <xdr:sp macro="" textlink="">
      <xdr:nvSpPr>
        <xdr:cNvPr id="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7"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5"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9"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1"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203"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204"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0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208"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0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20"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2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2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2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2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2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3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3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3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3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4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27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7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7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8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8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8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8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8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29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2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29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2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318"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1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2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3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3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3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4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4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4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350"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6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4"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7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376"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39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3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3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430"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446"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46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8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49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4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4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0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0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0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1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2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544"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7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57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57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583"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5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59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5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5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59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0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0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1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64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5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6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67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69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6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6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6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6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725"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3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4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4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75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771"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8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79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7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7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7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7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809"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1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2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2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2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3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3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3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4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87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8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8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89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89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8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89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89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0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0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0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0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1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1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923"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2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2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5"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957"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958"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962"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9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9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9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9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9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9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1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1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1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02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3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3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4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05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5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5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6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072"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7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8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0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0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0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0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104"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0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1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28"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130"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3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45"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4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4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5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16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7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7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7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183"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8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8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1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1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19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19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199"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0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1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1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2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2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3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4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4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4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4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253"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5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5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6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6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6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6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27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7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7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8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8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2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29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297"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2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2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0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0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0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1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2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29"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331"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332"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336"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4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348"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4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5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5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6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6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0"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371"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7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8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8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3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39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39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39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402"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0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0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1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4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3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3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4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446"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4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5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5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5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6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6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6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47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47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47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478"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7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8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49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2"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0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50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1</xdr:col>
      <xdr:colOff>1215278</xdr:colOff>
      <xdr:row>7</xdr:row>
      <xdr:rowOff>9525</xdr:rowOff>
    </xdr:from>
    <xdr:to>
      <xdr:col>3</xdr:col>
      <xdr:colOff>491378</xdr:colOff>
      <xdr:row>7</xdr:row>
      <xdr:rowOff>123825</xdr:rowOff>
    </xdr:to>
    <xdr:sp macro="" textlink="">
      <xdr:nvSpPr>
        <xdr:cNvPr id="1505" name="Text Box 3"/>
        <xdr:cNvSpPr txBox="1">
          <a:spLocks noChangeArrowheads="1"/>
        </xdr:cNvSpPr>
      </xdr:nvSpPr>
      <xdr:spPr bwMode="auto">
        <a:xfrm>
          <a:off x="5970158"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0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0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767043</xdr:colOff>
      <xdr:row>7</xdr:row>
      <xdr:rowOff>76760</xdr:rowOff>
    </xdr:from>
    <xdr:to>
      <xdr:col>3</xdr:col>
      <xdr:colOff>43143</xdr:colOff>
      <xdr:row>8</xdr:row>
      <xdr:rowOff>0</xdr:rowOff>
    </xdr:to>
    <xdr:sp macro="" textlink="">
      <xdr:nvSpPr>
        <xdr:cNvPr id="1509" name="Text Box 3"/>
        <xdr:cNvSpPr txBox="1">
          <a:spLocks noChangeArrowheads="1"/>
        </xdr:cNvSpPr>
      </xdr:nvSpPr>
      <xdr:spPr bwMode="auto">
        <a:xfrm>
          <a:off x="5521923" y="1036880"/>
          <a:ext cx="868680" cy="8382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1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1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1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20"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3"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25"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2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27"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28"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2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2"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34"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3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3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3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2"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43"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4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5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5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5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6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68"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6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851381</xdr:colOff>
      <xdr:row>7</xdr:row>
      <xdr:rowOff>69448</xdr:rowOff>
    </xdr:from>
    <xdr:to>
      <xdr:col>5</xdr:col>
      <xdr:colOff>117456</xdr:colOff>
      <xdr:row>7</xdr:row>
      <xdr:rowOff>196811</xdr:rowOff>
    </xdr:to>
    <xdr:sp macro="" textlink="">
      <xdr:nvSpPr>
        <xdr:cNvPr id="1574" name="Text Box 1"/>
        <xdr:cNvSpPr txBox="1">
          <a:spLocks noChangeArrowheads="1"/>
        </xdr:cNvSpPr>
      </xdr:nvSpPr>
      <xdr:spPr bwMode="auto">
        <a:xfrm>
          <a:off x="7198841" y="1029568"/>
          <a:ext cx="576715" cy="89263"/>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7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7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7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79"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8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8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8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6"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88"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8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59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59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6"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5</xdr:col>
      <xdr:colOff>771525</xdr:colOff>
      <xdr:row>7</xdr:row>
      <xdr:rowOff>19050</xdr:rowOff>
    </xdr:from>
    <xdr:to>
      <xdr:col>5</xdr:col>
      <xdr:colOff>981075</xdr:colOff>
      <xdr:row>7</xdr:row>
      <xdr:rowOff>133350</xdr:rowOff>
    </xdr:to>
    <xdr:sp macro="" textlink="">
      <xdr:nvSpPr>
        <xdr:cNvPr id="1597" name="Text Box 4"/>
        <xdr:cNvSpPr txBox="1">
          <a:spLocks noChangeArrowheads="1"/>
        </xdr:cNvSpPr>
      </xdr:nvSpPr>
      <xdr:spPr bwMode="auto">
        <a:xfrm>
          <a:off x="842962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59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59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0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0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0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0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0"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1"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1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1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1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7"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3</xdr:col>
      <xdr:colOff>762000</xdr:colOff>
      <xdr:row>7</xdr:row>
      <xdr:rowOff>57150</xdr:rowOff>
    </xdr:from>
    <xdr:to>
      <xdr:col>5</xdr:col>
      <xdr:colOff>38100</xdr:colOff>
      <xdr:row>7</xdr:row>
      <xdr:rowOff>171450</xdr:rowOff>
    </xdr:to>
    <xdr:sp macro="" textlink="">
      <xdr:nvSpPr>
        <xdr:cNvPr id="1618" name="Text Box 1"/>
        <xdr:cNvSpPr txBox="1">
          <a:spLocks noChangeArrowheads="1"/>
        </xdr:cNvSpPr>
      </xdr:nvSpPr>
      <xdr:spPr bwMode="auto">
        <a:xfrm>
          <a:off x="7109460" y="1017270"/>
          <a:ext cx="586740" cy="9906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19"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0"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1"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3"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4"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25"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6"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27"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2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2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1"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2"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4"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35"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3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38"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39"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0"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2"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3"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733425</xdr:colOff>
      <xdr:row>7</xdr:row>
      <xdr:rowOff>47625</xdr:rowOff>
    </xdr:from>
    <xdr:to>
      <xdr:col>3</xdr:col>
      <xdr:colOff>9525</xdr:colOff>
      <xdr:row>7</xdr:row>
      <xdr:rowOff>171450</xdr:rowOff>
    </xdr:to>
    <xdr:sp macro="" textlink="">
      <xdr:nvSpPr>
        <xdr:cNvPr id="1644" name="Text Box 1"/>
        <xdr:cNvSpPr txBox="1">
          <a:spLocks noChangeArrowheads="1"/>
        </xdr:cNvSpPr>
      </xdr:nvSpPr>
      <xdr:spPr bwMode="auto">
        <a:xfrm>
          <a:off x="5488305" y="1007745"/>
          <a:ext cx="868680" cy="108585"/>
        </a:xfrm>
        <a:prstGeom prst="rect">
          <a:avLst/>
        </a:prstGeom>
        <a:noFill/>
        <a:ln w="9525">
          <a:noFill/>
          <a:miter lim="800000"/>
          <a:headEnd/>
          <a:tailEnd/>
        </a:ln>
      </xdr:spPr>
    </xdr:sp>
    <xdr:clientData/>
  </xdr:twoCellAnchor>
  <xdr:twoCellAnchor>
    <xdr:from>
      <xdr:col>1</xdr:col>
      <xdr:colOff>733425</xdr:colOff>
      <xdr:row>7</xdr:row>
      <xdr:rowOff>9525</xdr:rowOff>
    </xdr:from>
    <xdr:to>
      <xdr:col>3</xdr:col>
      <xdr:colOff>9525</xdr:colOff>
      <xdr:row>7</xdr:row>
      <xdr:rowOff>123825</xdr:rowOff>
    </xdr:to>
    <xdr:sp macro="" textlink="">
      <xdr:nvSpPr>
        <xdr:cNvPr id="1645" name="Text Box 3"/>
        <xdr:cNvSpPr txBox="1">
          <a:spLocks noChangeArrowheads="1"/>
        </xdr:cNvSpPr>
      </xdr:nvSpPr>
      <xdr:spPr bwMode="auto">
        <a:xfrm>
          <a:off x="5488305" y="969645"/>
          <a:ext cx="868680" cy="114300"/>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6"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4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771525</xdr:colOff>
      <xdr:row>7</xdr:row>
      <xdr:rowOff>19050</xdr:rowOff>
    </xdr:from>
    <xdr:to>
      <xdr:col>3</xdr:col>
      <xdr:colOff>981075</xdr:colOff>
      <xdr:row>7</xdr:row>
      <xdr:rowOff>133350</xdr:rowOff>
    </xdr:to>
    <xdr:sp macro="" textlink="">
      <xdr:nvSpPr>
        <xdr:cNvPr id="1649" name="Text Box 4"/>
        <xdr:cNvSpPr txBox="1">
          <a:spLocks noChangeArrowheads="1"/>
        </xdr:cNvSpPr>
      </xdr:nvSpPr>
      <xdr:spPr bwMode="auto">
        <a:xfrm>
          <a:off x="7118985" y="979170"/>
          <a:ext cx="209550" cy="114300"/>
        </a:xfrm>
        <a:prstGeom prst="rect">
          <a:avLst/>
        </a:prstGeom>
        <a:noFill/>
        <a:ln w="9525">
          <a:noFill/>
          <a:miter lim="800000"/>
          <a:headEnd/>
          <a:tailEnd/>
        </a:ln>
      </xdr:spPr>
    </xdr:sp>
    <xdr:clientData/>
  </xdr:twoCellAnchor>
  <xdr:twoCellAnchor>
    <xdr:from>
      <xdr:col>1</xdr:col>
      <xdr:colOff>901513</xdr:colOff>
      <xdr:row>7</xdr:row>
      <xdr:rowOff>2354</xdr:rowOff>
    </xdr:from>
    <xdr:to>
      <xdr:col>3</xdr:col>
      <xdr:colOff>177613</xdr:colOff>
      <xdr:row>7</xdr:row>
      <xdr:rowOff>104215</xdr:rowOff>
    </xdr:to>
    <xdr:sp macro="" textlink="">
      <xdr:nvSpPr>
        <xdr:cNvPr id="1650" name="Text Box 1"/>
        <xdr:cNvSpPr txBox="1">
          <a:spLocks noChangeArrowheads="1"/>
        </xdr:cNvSpPr>
      </xdr:nvSpPr>
      <xdr:spPr bwMode="auto">
        <a:xfrm>
          <a:off x="5656393" y="962474"/>
          <a:ext cx="868680" cy="101861"/>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5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4"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6"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7"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8"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69"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0"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1"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2"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3"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4"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twoCellAnchor>
    <xdr:from>
      <xdr:col>3</xdr:col>
      <xdr:colOff>873793</xdr:colOff>
      <xdr:row>6</xdr:row>
      <xdr:rowOff>147888</xdr:rowOff>
    </xdr:from>
    <xdr:to>
      <xdr:col>5</xdr:col>
      <xdr:colOff>139868</xdr:colOff>
      <xdr:row>7</xdr:row>
      <xdr:rowOff>51134</xdr:rowOff>
    </xdr:to>
    <xdr:sp macro="" textlink="">
      <xdr:nvSpPr>
        <xdr:cNvPr id="1675" name="Text Box 1"/>
        <xdr:cNvSpPr txBox="1">
          <a:spLocks noChangeArrowheads="1"/>
        </xdr:cNvSpPr>
      </xdr:nvSpPr>
      <xdr:spPr bwMode="auto">
        <a:xfrm>
          <a:off x="7221253" y="947988"/>
          <a:ext cx="576715" cy="63266"/>
        </a:xfrm>
        <a:prstGeom prst="rect">
          <a:avLst/>
        </a:prstGeom>
        <a:noFill/>
        <a:ln w="9525">
          <a:noFill/>
          <a:miter lim="800000"/>
          <a:headEnd/>
          <a:tailEnd/>
        </a:ln>
      </xdr:spPr>
    </xdr:sp>
    <xdr:clientData/>
  </xdr:twoCellAnchor>
  <xdr:twoCellAnchor>
    <xdr:from>
      <xdr:col>1</xdr:col>
      <xdr:colOff>901513</xdr:colOff>
      <xdr:row>6</xdr:row>
      <xdr:rowOff>204508</xdr:rowOff>
    </xdr:from>
    <xdr:to>
      <xdr:col>3</xdr:col>
      <xdr:colOff>177613</xdr:colOff>
      <xdr:row>7</xdr:row>
      <xdr:rowOff>104215</xdr:rowOff>
    </xdr:to>
    <xdr:sp macro="" textlink="">
      <xdr:nvSpPr>
        <xdr:cNvPr id="1676" name="Text Box 1"/>
        <xdr:cNvSpPr txBox="1">
          <a:spLocks noChangeArrowheads="1"/>
        </xdr:cNvSpPr>
      </xdr:nvSpPr>
      <xdr:spPr bwMode="auto">
        <a:xfrm>
          <a:off x="5656393" y="958888"/>
          <a:ext cx="868680" cy="105447"/>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771525</xdr:colOff>
      <xdr:row>7</xdr:row>
      <xdr:rowOff>19050</xdr:rowOff>
    </xdr:from>
    <xdr:to>
      <xdr:col>4</xdr:col>
      <xdr:colOff>981075</xdr:colOff>
      <xdr:row>7</xdr:row>
      <xdr:rowOff>133350</xdr:rowOff>
    </xdr:to>
    <xdr:sp macro="" textlink="">
      <xdr:nvSpPr>
        <xdr:cNvPr id="1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49"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5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5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63"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7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7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87"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03"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0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1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1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1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2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2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3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3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4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4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4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4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5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257"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62"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6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6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6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6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7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7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7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7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7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28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8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8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8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29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2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29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29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301"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0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0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0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1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1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1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2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2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3"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3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335"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336" name="Text Box 3"/>
        <xdr:cNvSpPr txBox="1">
          <a:spLocks noChangeArrowheads="1"/>
        </xdr:cNvSpPr>
      </xdr:nvSpPr>
      <xdr:spPr bwMode="auto">
        <a:xfrm>
          <a:off x="5680598"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3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3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340" name="Text Box 3"/>
        <xdr:cNvSpPr txBox="1">
          <a:spLocks noChangeArrowheads="1"/>
        </xdr:cNvSpPr>
      </xdr:nvSpPr>
      <xdr:spPr bwMode="auto">
        <a:xfrm>
          <a:off x="5232363" y="1242620"/>
          <a:ext cx="762000" cy="12954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4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4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4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352"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5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5"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57"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5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59"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0"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6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4"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66"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6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6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6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4"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375"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8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8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8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3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39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39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39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406" name="Text Box 1"/>
        <xdr:cNvSpPr txBox="1">
          <a:spLocks noChangeArrowheads="1"/>
        </xdr:cNvSpPr>
      </xdr:nvSpPr>
      <xdr:spPr bwMode="auto">
        <a:xfrm>
          <a:off x="6802601" y="1235308"/>
          <a:ext cx="75197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0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0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0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1"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1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1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1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18"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1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0"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2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2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2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2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8"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429" name="Text Box 4"/>
        <xdr:cNvSpPr txBox="1">
          <a:spLocks noChangeArrowheads="1"/>
        </xdr:cNvSpPr>
      </xdr:nvSpPr>
      <xdr:spPr bwMode="auto">
        <a:xfrm>
          <a:off x="82086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3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3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3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3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2"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3"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4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4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4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49"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450" name="Text Box 1"/>
        <xdr:cNvSpPr txBox="1">
          <a:spLocks noChangeArrowheads="1"/>
        </xdr:cNvSpPr>
      </xdr:nvSpPr>
      <xdr:spPr bwMode="auto">
        <a:xfrm>
          <a:off x="6713220" y="1223010"/>
          <a:ext cx="7620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1"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2"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3"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5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5"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6"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57"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58"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59"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3"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4"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66"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67"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6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0"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1"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2"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4"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5"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476" name="Text Box 1"/>
        <xdr:cNvSpPr txBox="1">
          <a:spLocks noChangeArrowheads="1"/>
        </xdr:cNvSpPr>
      </xdr:nvSpPr>
      <xdr:spPr bwMode="auto">
        <a:xfrm>
          <a:off x="5198745" y="1213485"/>
          <a:ext cx="7620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77"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78"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7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480" name="Text Box 3"/>
        <xdr:cNvSpPr txBox="1">
          <a:spLocks noChangeArrowheads="1"/>
        </xdr:cNvSpPr>
      </xdr:nvSpPr>
      <xdr:spPr bwMode="auto">
        <a:xfrm>
          <a:off x="5198745" y="1175385"/>
          <a:ext cx="7620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481" name="Text Box 4"/>
        <xdr:cNvSpPr txBox="1">
          <a:spLocks noChangeArrowheads="1"/>
        </xdr:cNvSpPr>
      </xdr:nvSpPr>
      <xdr:spPr bwMode="auto">
        <a:xfrm>
          <a:off x="6722745" y="1184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482" name="Text Box 1"/>
        <xdr:cNvSpPr txBox="1">
          <a:spLocks noChangeArrowheads="1"/>
        </xdr:cNvSpPr>
      </xdr:nvSpPr>
      <xdr:spPr bwMode="auto">
        <a:xfrm>
          <a:off x="5366833" y="1168214"/>
          <a:ext cx="7620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8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6"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8"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499"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0"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1"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2"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3"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4"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5"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6"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07" name="Text Box 1"/>
        <xdr:cNvSpPr txBox="1">
          <a:spLocks noChangeArrowheads="1"/>
        </xdr:cNvSpPr>
      </xdr:nvSpPr>
      <xdr:spPr bwMode="auto">
        <a:xfrm>
          <a:off x="6825013" y="1108008"/>
          <a:ext cx="751975" cy="10898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508" name="Text Box 1"/>
        <xdr:cNvSpPr txBox="1">
          <a:spLocks noChangeArrowheads="1"/>
        </xdr:cNvSpPr>
      </xdr:nvSpPr>
      <xdr:spPr bwMode="auto">
        <a:xfrm>
          <a:off x="5366833" y="1164628"/>
          <a:ext cx="762000" cy="105447"/>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28"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4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5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566"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6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58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8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8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59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59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5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5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5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0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1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63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4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4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4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4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5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5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5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65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6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7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680"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6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6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6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6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0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0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2"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714"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715"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719"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7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7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7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78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8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8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7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79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79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7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7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0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80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0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829"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4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861"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5"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887"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89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8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8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89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02"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0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1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1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1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2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3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940"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4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956"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5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6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7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7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97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8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9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99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99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99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0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010"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1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1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1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1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2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2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2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03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4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4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4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054"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6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6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6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6"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8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088"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089"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093"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0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0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0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0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05"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0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0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0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1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7"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28"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3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3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3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5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5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5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159"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6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7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7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1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19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19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19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19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203"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0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0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0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0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1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1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2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2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2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3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3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235"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3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59"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26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2</xdr:col>
      <xdr:colOff>1215278</xdr:colOff>
      <xdr:row>7</xdr:row>
      <xdr:rowOff>9525</xdr:rowOff>
    </xdr:from>
    <xdr:to>
      <xdr:col>4</xdr:col>
      <xdr:colOff>491378</xdr:colOff>
      <xdr:row>7</xdr:row>
      <xdr:rowOff>123825</xdr:rowOff>
    </xdr:to>
    <xdr:sp macro="" textlink="">
      <xdr:nvSpPr>
        <xdr:cNvPr id="1262" name="Text Box 3"/>
        <xdr:cNvSpPr txBox="1">
          <a:spLocks noChangeArrowheads="1"/>
        </xdr:cNvSpPr>
      </xdr:nvSpPr>
      <xdr:spPr bwMode="auto">
        <a:xfrm>
          <a:off x="7410338"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6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767043</xdr:colOff>
      <xdr:row>7</xdr:row>
      <xdr:rowOff>76760</xdr:rowOff>
    </xdr:from>
    <xdr:to>
      <xdr:col>4</xdr:col>
      <xdr:colOff>43143</xdr:colOff>
      <xdr:row>8</xdr:row>
      <xdr:rowOff>0</xdr:rowOff>
    </xdr:to>
    <xdr:sp macro="" textlink="">
      <xdr:nvSpPr>
        <xdr:cNvPr id="1266" name="Text Box 3"/>
        <xdr:cNvSpPr txBox="1">
          <a:spLocks noChangeArrowheads="1"/>
        </xdr:cNvSpPr>
      </xdr:nvSpPr>
      <xdr:spPr bwMode="auto">
        <a:xfrm>
          <a:off x="6962103" y="1623620"/>
          <a:ext cx="647700" cy="13716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6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6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277"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7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7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0"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82"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4"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5"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8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8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8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89"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1"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29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2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2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29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299"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00"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0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0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1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1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1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2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2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2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851381</xdr:colOff>
      <xdr:row>7</xdr:row>
      <xdr:rowOff>69448</xdr:rowOff>
    </xdr:from>
    <xdr:to>
      <xdr:col>6</xdr:col>
      <xdr:colOff>117456</xdr:colOff>
      <xdr:row>7</xdr:row>
      <xdr:rowOff>196811</xdr:rowOff>
    </xdr:to>
    <xdr:sp macro="" textlink="">
      <xdr:nvSpPr>
        <xdr:cNvPr id="1331" name="Text Box 1"/>
        <xdr:cNvSpPr txBox="1">
          <a:spLocks noChangeArrowheads="1"/>
        </xdr:cNvSpPr>
      </xdr:nvSpPr>
      <xdr:spPr bwMode="auto">
        <a:xfrm>
          <a:off x="8418041" y="1616308"/>
          <a:ext cx="683395" cy="127363"/>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36"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3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3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3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3"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45"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4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4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4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4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3"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6</xdr:col>
      <xdr:colOff>771525</xdr:colOff>
      <xdr:row>7</xdr:row>
      <xdr:rowOff>19050</xdr:rowOff>
    </xdr:from>
    <xdr:to>
      <xdr:col>6</xdr:col>
      <xdr:colOff>981075</xdr:colOff>
      <xdr:row>7</xdr:row>
      <xdr:rowOff>133350</xdr:rowOff>
    </xdr:to>
    <xdr:sp macro="" textlink="">
      <xdr:nvSpPr>
        <xdr:cNvPr id="1354" name="Text Box 4"/>
        <xdr:cNvSpPr txBox="1">
          <a:spLocks noChangeArrowheads="1"/>
        </xdr:cNvSpPr>
      </xdr:nvSpPr>
      <xdr:spPr bwMode="auto">
        <a:xfrm>
          <a:off x="975550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5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5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5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5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6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6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7"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68"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6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4"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4</xdr:col>
      <xdr:colOff>762000</xdr:colOff>
      <xdr:row>7</xdr:row>
      <xdr:rowOff>57150</xdr:rowOff>
    </xdr:from>
    <xdr:to>
      <xdr:col>6</xdr:col>
      <xdr:colOff>38100</xdr:colOff>
      <xdr:row>7</xdr:row>
      <xdr:rowOff>171450</xdr:rowOff>
    </xdr:to>
    <xdr:sp macro="" textlink="">
      <xdr:nvSpPr>
        <xdr:cNvPr id="1375" name="Text Box 1"/>
        <xdr:cNvSpPr txBox="1">
          <a:spLocks noChangeArrowheads="1"/>
        </xdr:cNvSpPr>
      </xdr:nvSpPr>
      <xdr:spPr bwMode="auto">
        <a:xfrm>
          <a:off x="8328660" y="1604010"/>
          <a:ext cx="69342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76"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77"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78"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7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0"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1"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82"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3"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4"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8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88"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89"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1"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2"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395"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6"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397"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39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399"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0"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733425</xdr:colOff>
      <xdr:row>7</xdr:row>
      <xdr:rowOff>47625</xdr:rowOff>
    </xdr:from>
    <xdr:to>
      <xdr:col>4</xdr:col>
      <xdr:colOff>9525</xdr:colOff>
      <xdr:row>7</xdr:row>
      <xdr:rowOff>171450</xdr:rowOff>
    </xdr:to>
    <xdr:sp macro="" textlink="">
      <xdr:nvSpPr>
        <xdr:cNvPr id="1401" name="Text Box 1"/>
        <xdr:cNvSpPr txBox="1">
          <a:spLocks noChangeArrowheads="1"/>
        </xdr:cNvSpPr>
      </xdr:nvSpPr>
      <xdr:spPr bwMode="auto">
        <a:xfrm>
          <a:off x="6928485" y="1594485"/>
          <a:ext cx="647700" cy="123825"/>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2"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3"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733425</xdr:colOff>
      <xdr:row>7</xdr:row>
      <xdr:rowOff>9525</xdr:rowOff>
    </xdr:from>
    <xdr:to>
      <xdr:col>4</xdr:col>
      <xdr:colOff>9525</xdr:colOff>
      <xdr:row>7</xdr:row>
      <xdr:rowOff>123825</xdr:rowOff>
    </xdr:to>
    <xdr:sp macro="" textlink="">
      <xdr:nvSpPr>
        <xdr:cNvPr id="1405" name="Text Box 3"/>
        <xdr:cNvSpPr txBox="1">
          <a:spLocks noChangeArrowheads="1"/>
        </xdr:cNvSpPr>
      </xdr:nvSpPr>
      <xdr:spPr bwMode="auto">
        <a:xfrm>
          <a:off x="6928485" y="1556385"/>
          <a:ext cx="647700" cy="114300"/>
        </a:xfrm>
        <a:prstGeom prst="rect">
          <a:avLst/>
        </a:prstGeom>
        <a:noFill/>
        <a:ln w="9525">
          <a:noFill/>
          <a:miter lim="800000"/>
          <a:headEnd/>
          <a:tailEnd/>
        </a:ln>
      </xdr:spPr>
    </xdr:sp>
    <xdr:clientData/>
  </xdr:twoCellAnchor>
  <xdr:twoCellAnchor>
    <xdr:from>
      <xdr:col>4</xdr:col>
      <xdr:colOff>771525</xdr:colOff>
      <xdr:row>7</xdr:row>
      <xdr:rowOff>19050</xdr:rowOff>
    </xdr:from>
    <xdr:to>
      <xdr:col>4</xdr:col>
      <xdr:colOff>981075</xdr:colOff>
      <xdr:row>7</xdr:row>
      <xdr:rowOff>133350</xdr:rowOff>
    </xdr:to>
    <xdr:sp macro="" textlink="">
      <xdr:nvSpPr>
        <xdr:cNvPr id="1406" name="Text Box 4"/>
        <xdr:cNvSpPr txBox="1">
          <a:spLocks noChangeArrowheads="1"/>
        </xdr:cNvSpPr>
      </xdr:nvSpPr>
      <xdr:spPr bwMode="auto">
        <a:xfrm>
          <a:off x="8338185" y="1565910"/>
          <a:ext cx="209550" cy="114300"/>
        </a:xfrm>
        <a:prstGeom prst="rect">
          <a:avLst/>
        </a:prstGeom>
        <a:noFill/>
        <a:ln w="9525">
          <a:noFill/>
          <a:miter lim="800000"/>
          <a:headEnd/>
          <a:tailEnd/>
        </a:ln>
      </xdr:spPr>
    </xdr:sp>
    <xdr:clientData/>
  </xdr:twoCellAnchor>
  <xdr:twoCellAnchor>
    <xdr:from>
      <xdr:col>2</xdr:col>
      <xdr:colOff>901513</xdr:colOff>
      <xdr:row>7</xdr:row>
      <xdr:rowOff>2354</xdr:rowOff>
    </xdr:from>
    <xdr:to>
      <xdr:col>4</xdr:col>
      <xdr:colOff>177613</xdr:colOff>
      <xdr:row>7</xdr:row>
      <xdr:rowOff>104215</xdr:rowOff>
    </xdr:to>
    <xdr:sp macro="" textlink="">
      <xdr:nvSpPr>
        <xdr:cNvPr id="1407" name="Text Box 1"/>
        <xdr:cNvSpPr txBox="1">
          <a:spLocks noChangeArrowheads="1"/>
        </xdr:cNvSpPr>
      </xdr:nvSpPr>
      <xdr:spPr bwMode="auto">
        <a:xfrm>
          <a:off x="7096573" y="1549214"/>
          <a:ext cx="647700" cy="101861"/>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0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1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1"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3"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4"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5"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6"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7"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8"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29"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0"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1"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2" name="Text Box 1"/>
        <xdr:cNvSpPr txBox="1">
          <a:spLocks noChangeArrowheads="1"/>
        </xdr:cNvSpPr>
      </xdr:nvSpPr>
      <xdr:spPr bwMode="auto">
        <a:xfrm>
          <a:off x="8440453" y="1481388"/>
          <a:ext cx="683395" cy="11660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33" name="Text Box 1"/>
        <xdr:cNvSpPr txBox="1">
          <a:spLocks noChangeArrowheads="1"/>
        </xdr:cNvSpPr>
      </xdr:nvSpPr>
      <xdr:spPr bwMode="auto">
        <a:xfrm>
          <a:off x="7096573" y="1538008"/>
          <a:ext cx="647700" cy="11306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5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46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4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0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28"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30"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6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2"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74"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5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59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0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4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5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6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6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671"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7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8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69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0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3"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15"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1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2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3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7"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49"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0"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1"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2"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3"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4"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5"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6"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7"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twoCellAnchor>
    <xdr:from>
      <xdr:col>4</xdr:col>
      <xdr:colOff>873793</xdr:colOff>
      <xdr:row>6</xdr:row>
      <xdr:rowOff>147888</xdr:rowOff>
    </xdr:from>
    <xdr:to>
      <xdr:col>6</xdr:col>
      <xdr:colOff>139868</xdr:colOff>
      <xdr:row>7</xdr:row>
      <xdr:rowOff>51134</xdr:rowOff>
    </xdr:to>
    <xdr:sp macro="" textlink="">
      <xdr:nvSpPr>
        <xdr:cNvPr id="1758" name="Text Box 1"/>
        <xdr:cNvSpPr txBox="1">
          <a:spLocks noChangeArrowheads="1"/>
        </xdr:cNvSpPr>
      </xdr:nvSpPr>
      <xdr:spPr bwMode="auto">
        <a:xfrm>
          <a:off x="6664993" y="1119438"/>
          <a:ext cx="713875" cy="112796"/>
        </a:xfrm>
        <a:prstGeom prst="rect">
          <a:avLst/>
        </a:prstGeom>
        <a:noFill/>
        <a:ln w="9525">
          <a:noFill/>
          <a:miter lim="800000"/>
          <a:headEnd/>
          <a:tailEnd/>
        </a:ln>
      </xdr:spPr>
    </xdr:sp>
    <xdr:clientData/>
  </xdr:twoCellAnchor>
  <xdr:twoCellAnchor>
    <xdr:from>
      <xdr:col>2</xdr:col>
      <xdr:colOff>901513</xdr:colOff>
      <xdr:row>6</xdr:row>
      <xdr:rowOff>204508</xdr:rowOff>
    </xdr:from>
    <xdr:to>
      <xdr:col>4</xdr:col>
      <xdr:colOff>177613</xdr:colOff>
      <xdr:row>7</xdr:row>
      <xdr:rowOff>104215</xdr:rowOff>
    </xdr:to>
    <xdr:sp macro="" textlink="">
      <xdr:nvSpPr>
        <xdr:cNvPr id="1759" name="Text Box 1"/>
        <xdr:cNvSpPr txBox="1">
          <a:spLocks noChangeArrowheads="1"/>
        </xdr:cNvSpPr>
      </xdr:nvSpPr>
      <xdr:spPr bwMode="auto">
        <a:xfrm>
          <a:off x="5244913" y="1176058"/>
          <a:ext cx="723900" cy="10925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9</xdr:row>
      <xdr:rowOff>95250</xdr:rowOff>
    </xdr:from>
    <xdr:to>
      <xdr:col>4</xdr:col>
      <xdr:colOff>9525</xdr:colOff>
      <xdr:row>10</xdr:row>
      <xdr:rowOff>47625</xdr:rowOff>
    </xdr:to>
    <xdr:sp macro="" textlink="">
      <xdr:nvSpPr>
        <xdr:cNvPr id="3" name="Text Box 3"/>
        <xdr:cNvSpPr txBox="1">
          <a:spLocks noChangeArrowheads="1"/>
        </xdr:cNvSpPr>
      </xdr:nvSpPr>
      <xdr:spPr bwMode="auto">
        <a:xfrm>
          <a:off x="4867275" y="155257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723900</xdr:colOff>
      <xdr:row>9</xdr:row>
      <xdr:rowOff>76200</xdr:rowOff>
    </xdr:from>
    <xdr:to>
      <xdr:col>4</xdr:col>
      <xdr:colOff>0</xdr:colOff>
      <xdr:row>10</xdr:row>
      <xdr:rowOff>28575</xdr:rowOff>
    </xdr:to>
    <xdr:sp macro="" textlink="">
      <xdr:nvSpPr>
        <xdr:cNvPr id="6"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124825" y="1590675"/>
          <a:ext cx="209550" cy="114300"/>
        </a:xfrm>
        <a:prstGeom prst="rect">
          <a:avLst/>
        </a:prstGeom>
        <a:noFill/>
        <a:ln w="9525">
          <a:noFill/>
          <a:miter lim="800000"/>
          <a:headEnd/>
          <a:tailEnd/>
        </a:ln>
      </xdr:spPr>
    </xdr:sp>
    <xdr:clientData/>
  </xdr:twoCellAnchor>
  <xdr:twoCellAnchor>
    <xdr:from>
      <xdr:col>8</xdr:col>
      <xdr:colOff>27454</xdr:colOff>
      <xdr:row>9</xdr:row>
      <xdr:rowOff>103655</xdr:rowOff>
    </xdr:from>
    <xdr:to>
      <xdr:col>9</xdr:col>
      <xdr:colOff>222437</xdr:colOff>
      <xdr:row>11</xdr:row>
      <xdr:rowOff>3363</xdr:rowOff>
    </xdr:to>
    <xdr:sp macro="" textlink="">
      <xdr:nvSpPr>
        <xdr:cNvPr id="8" name="Text Box 1"/>
        <xdr:cNvSpPr txBox="1">
          <a:spLocks noChangeArrowheads="1"/>
        </xdr:cNvSpPr>
      </xdr:nvSpPr>
      <xdr:spPr bwMode="auto">
        <a:xfrm>
          <a:off x="12848104" y="1675280"/>
          <a:ext cx="614083" cy="118783"/>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1"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99"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5"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9"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0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213"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2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5"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47"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48" name="Text Box 3"/>
        <xdr:cNvSpPr txBox="1">
          <a:spLocks noChangeArrowheads="1"/>
        </xdr:cNvSpPr>
      </xdr:nvSpPr>
      <xdr:spPr bwMode="auto">
        <a:xfrm>
          <a:off x="721221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252" name="Text Box 3"/>
        <xdr:cNvSpPr txBox="1">
          <a:spLocks noChangeArrowheads="1"/>
        </xdr:cNvSpPr>
      </xdr:nvSpPr>
      <xdr:spPr bwMode="auto">
        <a:xfrm>
          <a:off x="676398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64"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7"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69"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1"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2"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6"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8"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6"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7"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318" name="Text Box 1"/>
        <xdr:cNvSpPr txBox="1">
          <a:spLocks noChangeArrowheads="1"/>
        </xdr:cNvSpPr>
      </xdr:nvSpPr>
      <xdr:spPr bwMode="auto">
        <a:xfrm>
          <a:off x="853996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23"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0"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32"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0"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41" name="Text Box 4"/>
        <xdr:cNvSpPr txBox="1">
          <a:spLocks noChangeArrowheads="1"/>
        </xdr:cNvSpPr>
      </xdr:nvSpPr>
      <xdr:spPr bwMode="auto">
        <a:xfrm>
          <a:off x="101517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4"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55"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1"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62" name="Text Box 1"/>
        <xdr:cNvSpPr txBox="1">
          <a:spLocks noChangeArrowheads="1"/>
        </xdr:cNvSpPr>
      </xdr:nvSpPr>
      <xdr:spPr bwMode="auto">
        <a:xfrm>
          <a:off x="845058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3"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4"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5"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7"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8"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69"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0"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1"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5"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6"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78"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9"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2"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3"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4"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8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6"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87"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8" name="Text Box 1"/>
        <xdr:cNvSpPr txBox="1">
          <a:spLocks noChangeArrowheads="1"/>
        </xdr:cNvSpPr>
      </xdr:nvSpPr>
      <xdr:spPr bwMode="auto">
        <a:xfrm>
          <a:off x="673036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9"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0"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92" name="Text Box 3"/>
        <xdr:cNvSpPr txBox="1">
          <a:spLocks noChangeArrowheads="1"/>
        </xdr:cNvSpPr>
      </xdr:nvSpPr>
      <xdr:spPr bwMode="auto">
        <a:xfrm>
          <a:off x="673036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3" name="Text Box 4"/>
        <xdr:cNvSpPr txBox="1">
          <a:spLocks noChangeArrowheads="1"/>
        </xdr:cNvSpPr>
      </xdr:nvSpPr>
      <xdr:spPr bwMode="auto">
        <a:xfrm>
          <a:off x="846010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94" name="Text Box 1"/>
        <xdr:cNvSpPr txBox="1">
          <a:spLocks noChangeArrowheads="1"/>
        </xdr:cNvSpPr>
      </xdr:nvSpPr>
      <xdr:spPr bwMode="auto">
        <a:xfrm>
          <a:off x="689845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9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8"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0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0"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1"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2"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3"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4"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5"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6"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7"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18"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19" name="Text Box 1"/>
        <xdr:cNvSpPr txBox="1">
          <a:spLocks noChangeArrowheads="1"/>
        </xdr:cNvSpPr>
      </xdr:nvSpPr>
      <xdr:spPr bwMode="auto">
        <a:xfrm>
          <a:off x="856237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20" name="Text Box 1"/>
        <xdr:cNvSpPr txBox="1">
          <a:spLocks noChangeArrowheads="1"/>
        </xdr:cNvSpPr>
      </xdr:nvSpPr>
      <xdr:spPr bwMode="auto">
        <a:xfrm>
          <a:off x="6898453" y="1713268"/>
          <a:ext cx="96774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6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6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7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7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480"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9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9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0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1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518"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2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34"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3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3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4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5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5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7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7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7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588"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59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9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9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9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0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0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1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2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2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32"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4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4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5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4"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6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666"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667"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6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6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11</xdr:row>
      <xdr:rowOff>560</xdr:rowOff>
    </xdr:to>
    <xdr:sp macro="" textlink="">
      <xdr:nvSpPr>
        <xdr:cNvPr id="1671" name="Text Box 3"/>
        <xdr:cNvSpPr txBox="1">
          <a:spLocks noChangeArrowheads="1"/>
        </xdr:cNvSpPr>
      </xdr:nvSpPr>
      <xdr:spPr bwMode="auto">
        <a:xfrm>
          <a:off x="4721823" y="1814120"/>
          <a:ext cx="96774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683"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8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8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8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69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9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9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5"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06"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1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1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3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37"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3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3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4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4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5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7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7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7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7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781"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8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8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8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0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0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1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813"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1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2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7"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3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83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840" name="Text Box 3"/>
        <xdr:cNvSpPr txBox="1">
          <a:spLocks noChangeArrowheads="1"/>
        </xdr:cNvSpPr>
      </xdr:nvSpPr>
      <xdr:spPr bwMode="auto">
        <a:xfrm>
          <a:off x="5170058"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4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4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4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855"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5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58"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5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0"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2"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3"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6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6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67"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69"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7"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878"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8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8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8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9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9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0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0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909" name="Text Box 1"/>
        <xdr:cNvSpPr txBox="1">
          <a:spLocks noChangeArrowheads="1"/>
        </xdr:cNvSpPr>
      </xdr:nvSpPr>
      <xdr:spPr bwMode="auto">
        <a:xfrm>
          <a:off x="6497801" y="1806808"/>
          <a:ext cx="95771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14"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1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1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1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1"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23"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2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2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2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1"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932" name="Text Box 4"/>
        <xdr:cNvSpPr txBox="1">
          <a:spLocks noChangeArrowheads="1"/>
        </xdr:cNvSpPr>
      </xdr:nvSpPr>
      <xdr:spPr bwMode="auto">
        <a:xfrm>
          <a:off x="810958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3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3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3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5"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46"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4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4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2"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953" name="Text Box 1"/>
        <xdr:cNvSpPr txBox="1">
          <a:spLocks noChangeArrowheads="1"/>
        </xdr:cNvSpPr>
      </xdr:nvSpPr>
      <xdr:spPr bwMode="auto">
        <a:xfrm>
          <a:off x="6408420" y="1794510"/>
          <a:ext cx="96774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4"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5"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6"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5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58"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59"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60"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1"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2"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6"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67"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6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9"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0"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3"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4"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5"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7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77"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8"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79" name="Text Box 1"/>
        <xdr:cNvSpPr txBox="1">
          <a:spLocks noChangeArrowheads="1"/>
        </xdr:cNvSpPr>
      </xdr:nvSpPr>
      <xdr:spPr bwMode="auto">
        <a:xfrm>
          <a:off x="4688205" y="1784985"/>
          <a:ext cx="96774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0"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1"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83" name="Text Box 3"/>
        <xdr:cNvSpPr txBox="1">
          <a:spLocks noChangeArrowheads="1"/>
        </xdr:cNvSpPr>
      </xdr:nvSpPr>
      <xdr:spPr bwMode="auto">
        <a:xfrm>
          <a:off x="4688205" y="1746885"/>
          <a:ext cx="96774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84" name="Text Box 4"/>
        <xdr:cNvSpPr txBox="1">
          <a:spLocks noChangeArrowheads="1"/>
        </xdr:cNvSpPr>
      </xdr:nvSpPr>
      <xdr:spPr bwMode="auto">
        <a:xfrm>
          <a:off x="6417945" y="175641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985" name="Text Box 1"/>
        <xdr:cNvSpPr txBox="1">
          <a:spLocks noChangeArrowheads="1"/>
        </xdr:cNvSpPr>
      </xdr:nvSpPr>
      <xdr:spPr bwMode="auto">
        <a:xfrm>
          <a:off x="4856293" y="1739714"/>
          <a:ext cx="96774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99"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1"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2"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3"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4"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5"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6"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7"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08"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09"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10" name="Text Box 1"/>
        <xdr:cNvSpPr txBox="1">
          <a:spLocks noChangeArrowheads="1"/>
        </xdr:cNvSpPr>
      </xdr:nvSpPr>
      <xdr:spPr bwMode="auto">
        <a:xfrm>
          <a:off x="6520213" y="1656648"/>
          <a:ext cx="95771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1" name="Text Box 1"/>
        <xdr:cNvSpPr txBox="1">
          <a:spLocks noChangeArrowheads="1"/>
        </xdr:cNvSpPr>
      </xdr:nvSpPr>
      <xdr:spPr bwMode="auto">
        <a:xfrm>
          <a:off x="4856293" y="1713268"/>
          <a:ext cx="967740" cy="128307"/>
        </a:xfrm>
        <a:prstGeom prst="rect">
          <a:avLst/>
        </a:prstGeom>
        <a:noFill/>
        <a:ln w="9525">
          <a:noFill/>
          <a:miter lim="800000"/>
          <a:headEnd/>
          <a:tailEnd/>
        </a:ln>
      </xdr:spPr>
    </xdr:sp>
    <xdr:clientData/>
  </xdr:twoCellAnchor>
  <xdr:twoCellAnchor>
    <xdr:from>
      <xdr:col>0</xdr:col>
      <xdr:colOff>33867</xdr:colOff>
      <xdr:row>33</xdr:row>
      <xdr:rowOff>161357</xdr:rowOff>
    </xdr:from>
    <xdr:to>
      <xdr:col>8</xdr:col>
      <xdr:colOff>11906</xdr:colOff>
      <xdr:row>72</xdr:row>
      <xdr:rowOff>9525</xdr:rowOff>
    </xdr:to>
    <xdr:sp macro="" textlink="">
      <xdr:nvSpPr>
        <xdr:cNvPr id="896" name="TextBox 895"/>
        <xdr:cNvSpPr txBox="1"/>
      </xdr:nvSpPr>
      <xdr:spPr>
        <a:xfrm>
          <a:off x="33867" y="5647757"/>
          <a:ext cx="8741039" cy="5525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(1) Refer to the</a:t>
          </a:r>
          <a:r>
            <a:rPr lang="en-US" sz="1100" b="0" baseline="0">
              <a:solidFill>
                <a:sysClr val="windowText" lastClr="000000"/>
              </a:solidFill>
              <a:effectLst/>
              <a:latin typeface="+mn-lt"/>
              <a:ea typeface="+mn-ea"/>
              <a:cs typeface="+mn-cs"/>
            </a:rPr>
            <a:t> non-GAAP information section of the earnings release for further discussion of why we consider amortization expense of acquired intangible assets to be a non-GAAP adjustment.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September 30, 2016 and June 30, 2016, merger and strategic initiatives expense primarily related to our acquisition of ISE.  For the three months ended September 30,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 expense  to be a non-GAAP adjustment.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June 2016, we completed our 2015 restructuring plan. For the three months ended June 30, 2016, restructuring charges primarily related to severance costs, asset impairment charges and other charges. For the three months ended September 30, 2015, restructuring charges primarily related to facility-related costs associated with the consolidation of leased facilities, severance costs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(4) The credit of $2 million pertains to the release of a previously recorded sublease loss reserve due to the early exit of a facility.</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(5)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represented amounts reimbursed by applicable insurance coverage.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(6) Includes</a:t>
          </a:r>
          <a:r>
            <a:rPr lang="en-US" sz="1100" b="0" baseline="0">
              <a:solidFill>
                <a:sysClr val="windowText" lastClr="000000"/>
              </a:solidFill>
              <a:effectLst/>
              <a:latin typeface="+mn-lt"/>
              <a:ea typeface="+mn-ea"/>
              <a:cs typeface="+mn-cs"/>
            </a:rPr>
            <a:t> the tax impact of each non-GAAP adjustment. In addition, in June 2016 we recorded a $27 million tax expense due to an unfavorable tax ruling received during the three months ended June 30, 2016, the impact of which related to prior periods.</a:t>
          </a:r>
          <a:endParaRPr lang="en-US" sz="1100" b="0">
            <a:solidFill>
              <a:sysClr val="windowText" lastClr="000000"/>
            </a:solidFill>
            <a:effectLst/>
            <a:latin typeface="+mn-lt"/>
            <a:ea typeface="+mn-ea"/>
            <a:cs typeface="+mn-cs"/>
          </a:endParaRPr>
        </a:p>
      </xdr:txBody>
    </xdr:sp>
    <xdr:clientData/>
  </xdr:twoCellAnchor>
  <xdr:twoCellAnchor>
    <xdr:from>
      <xdr:col>4</xdr:col>
      <xdr:colOff>723900</xdr:colOff>
      <xdr:row>9</xdr:row>
      <xdr:rowOff>76200</xdr:rowOff>
    </xdr:from>
    <xdr:to>
      <xdr:col>6</xdr:col>
      <xdr:colOff>0</xdr:colOff>
      <xdr:row>10</xdr:row>
      <xdr:rowOff>28575</xdr:rowOff>
    </xdr:to>
    <xdr:sp macro="" textlink="">
      <xdr:nvSpPr>
        <xdr:cNvPr id="929"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twoCellAnchor>
    <xdr:from>
      <xdr:col>6</xdr:col>
      <xdr:colOff>723900</xdr:colOff>
      <xdr:row>9</xdr:row>
      <xdr:rowOff>76200</xdr:rowOff>
    </xdr:from>
    <xdr:to>
      <xdr:col>8</xdr:col>
      <xdr:colOff>0</xdr:colOff>
      <xdr:row>10</xdr:row>
      <xdr:rowOff>28575</xdr:rowOff>
    </xdr:to>
    <xdr:sp macro="" textlink="">
      <xdr:nvSpPr>
        <xdr:cNvPr id="930" name="Text Box 3"/>
        <xdr:cNvSpPr txBox="1">
          <a:spLocks noChangeArrowheads="1"/>
        </xdr:cNvSpPr>
      </xdr:nvSpPr>
      <xdr:spPr bwMode="auto">
        <a:xfrm>
          <a:off x="4857750" y="1533525"/>
          <a:ext cx="733425"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762000</xdr:colOff>
      <xdr:row>9</xdr:row>
      <xdr:rowOff>57150</xdr:rowOff>
    </xdr:from>
    <xdr:to>
      <xdr:col>6</xdr:col>
      <xdr:colOff>38100</xdr:colOff>
      <xdr:row>9</xdr:row>
      <xdr:rowOff>171450</xdr:rowOff>
    </xdr:to>
    <xdr:sp macro="" textlink="">
      <xdr:nvSpPr>
        <xdr:cNvPr id="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4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40"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78"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9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9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0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0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4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5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6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6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7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92"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9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1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4"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26"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627"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631"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6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8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8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69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0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1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2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2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741"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4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5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773"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7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7"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799"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14"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1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1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2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3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4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4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852"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5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6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868"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7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8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8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8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9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9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0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0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1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1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922"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2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2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3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3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3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4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4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5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5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966"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7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7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998"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9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000"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001"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005"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17"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1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1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2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3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39"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40"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4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4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5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6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6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071"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7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8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8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0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0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0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115"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1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2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2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3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3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4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4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147"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4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6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1"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7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7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1174" name="Text Box 3"/>
        <xdr:cNvSpPr txBox="1">
          <a:spLocks noChangeArrowheads="1"/>
        </xdr:cNvSpPr>
      </xdr:nvSpPr>
      <xdr:spPr bwMode="auto">
        <a:xfrm>
          <a:off x="7410338"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7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1178" name="Text Box 3"/>
        <xdr:cNvSpPr txBox="1">
          <a:spLocks noChangeArrowheads="1"/>
        </xdr:cNvSpPr>
      </xdr:nvSpPr>
      <xdr:spPr bwMode="auto">
        <a:xfrm>
          <a:off x="6962103" y="6896660"/>
          <a:ext cx="647700" cy="1524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8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8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8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189"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2"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194"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9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6"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97"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9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1"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03"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0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0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1"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12"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2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2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3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3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43" name="Text Box 1"/>
        <xdr:cNvSpPr txBox="1">
          <a:spLocks noChangeArrowheads="1"/>
        </xdr:cNvSpPr>
      </xdr:nvSpPr>
      <xdr:spPr bwMode="auto">
        <a:xfrm>
          <a:off x="8418041" y="6889348"/>
          <a:ext cx="68339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4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48"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4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5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5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5"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57"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5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5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6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5"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66" name="Text Box 4"/>
        <xdr:cNvSpPr txBox="1">
          <a:spLocks noChangeArrowheads="1"/>
        </xdr:cNvSpPr>
      </xdr:nvSpPr>
      <xdr:spPr bwMode="auto">
        <a:xfrm>
          <a:off x="975550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6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6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7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7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79"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0"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8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8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6"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287" name="Text Box 1"/>
        <xdr:cNvSpPr txBox="1">
          <a:spLocks noChangeArrowheads="1"/>
        </xdr:cNvSpPr>
      </xdr:nvSpPr>
      <xdr:spPr bwMode="auto">
        <a:xfrm>
          <a:off x="8328660" y="6877050"/>
          <a:ext cx="6934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8"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89"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0"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2"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3"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94"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5"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6"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29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9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9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0"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1"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3"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4"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0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07"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08"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09"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1"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2"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3" name="Text Box 1"/>
        <xdr:cNvSpPr txBox="1">
          <a:spLocks noChangeArrowheads="1"/>
        </xdr:cNvSpPr>
      </xdr:nvSpPr>
      <xdr:spPr bwMode="auto">
        <a:xfrm>
          <a:off x="6928485" y="6867525"/>
          <a:ext cx="6477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4"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5"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1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17" name="Text Box 3"/>
        <xdr:cNvSpPr txBox="1">
          <a:spLocks noChangeArrowheads="1"/>
        </xdr:cNvSpPr>
      </xdr:nvSpPr>
      <xdr:spPr bwMode="auto">
        <a:xfrm>
          <a:off x="6928485" y="6829425"/>
          <a:ext cx="6477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18" name="Text Box 4"/>
        <xdr:cNvSpPr txBox="1">
          <a:spLocks noChangeArrowheads="1"/>
        </xdr:cNvSpPr>
      </xdr:nvSpPr>
      <xdr:spPr bwMode="auto">
        <a:xfrm>
          <a:off x="8338185" y="683895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1319" name="Text Box 1"/>
        <xdr:cNvSpPr txBox="1">
          <a:spLocks noChangeArrowheads="1"/>
        </xdr:cNvSpPr>
      </xdr:nvSpPr>
      <xdr:spPr bwMode="auto">
        <a:xfrm>
          <a:off x="7096573" y="6822254"/>
          <a:ext cx="64770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2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3"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5"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6"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7"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8"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39"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0"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1"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2"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3"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4" name="Text Box 1"/>
        <xdr:cNvSpPr txBox="1">
          <a:spLocks noChangeArrowheads="1"/>
        </xdr:cNvSpPr>
      </xdr:nvSpPr>
      <xdr:spPr bwMode="auto">
        <a:xfrm>
          <a:off x="8440453" y="6739188"/>
          <a:ext cx="68339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345" name="Text Box 1"/>
        <xdr:cNvSpPr txBox="1">
          <a:spLocks noChangeArrowheads="1"/>
        </xdr:cNvSpPr>
      </xdr:nvSpPr>
      <xdr:spPr bwMode="auto">
        <a:xfrm>
          <a:off x="7096573" y="6795808"/>
          <a:ext cx="647700" cy="128307"/>
        </a:xfrm>
        <a:prstGeom prst="rect">
          <a:avLst/>
        </a:prstGeom>
        <a:noFill/>
        <a:ln w="9525">
          <a:noFill/>
          <a:miter lim="800000"/>
          <a:headEnd/>
          <a:tailEnd/>
        </a:ln>
      </xdr:spPr>
    </xdr:sp>
    <xdr:clientData/>
  </xdr:twoCellAnchor>
  <xdr:twoCellAnchor>
    <xdr:from>
      <xdr:col>0</xdr:col>
      <xdr:colOff>33867</xdr:colOff>
      <xdr:row>32</xdr:row>
      <xdr:rowOff>152400</xdr:rowOff>
    </xdr:from>
    <xdr:to>
      <xdr:col>7</xdr:col>
      <xdr:colOff>154781</xdr:colOff>
      <xdr:row>74</xdr:row>
      <xdr:rowOff>0</xdr:rowOff>
    </xdr:to>
    <xdr:sp macro="" textlink="">
      <xdr:nvSpPr>
        <xdr:cNvPr id="1892" name="TextBox 1891"/>
        <xdr:cNvSpPr txBox="1"/>
      </xdr:nvSpPr>
      <xdr:spPr>
        <a:xfrm>
          <a:off x="33867" y="5419725"/>
          <a:ext cx="8445764" cy="593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a:solidFill>
                <a:schemeClr val="dk1"/>
              </a:solidFill>
              <a:effectLst/>
              <a:latin typeface="+mn-lt"/>
              <a:ea typeface="+mn-ea"/>
              <a:cs typeface="+mn-cs"/>
            </a:rPr>
            <a:t>(1) Refer to the </a:t>
          </a:r>
          <a:r>
            <a:rPr lang="en-US" sz="1100" b="0" baseline="0">
              <a:solidFill>
                <a:schemeClr val="dk1"/>
              </a:solidFill>
              <a:effectLst/>
              <a:latin typeface="+mn-lt"/>
              <a:ea typeface="+mn-ea"/>
              <a:cs typeface="+mn-cs"/>
            </a:rPr>
            <a:t> non-GAAP information section of the earnings release for further discussion of why we consider amortization expense of acquired intangible assets to be a non-GAAP adjustment.  </a:t>
          </a:r>
        </a:p>
        <a:p>
          <a:pPr eaLnBrk="1" fontAlgn="auto" latinLnBrk="0" hangingPunct="1"/>
          <a:endParaRPr lang="en-US">
            <a:effectLst/>
          </a:endParaRPr>
        </a:p>
        <a:p>
          <a:r>
            <a:rPr lang="en-US" sz="1100">
              <a:solidFill>
                <a:schemeClr val="dk1"/>
              </a:solidFill>
              <a:effectLst/>
              <a:latin typeface="+mn-lt"/>
              <a:ea typeface="+mn-ea"/>
              <a:cs typeface="+mn-cs"/>
            </a:rPr>
            <a:t>(2)  For the three months ended September 30, 2016 and June 30, 2016, merger and strategic initiatives expense primarily related to our acquisition of ISE.  For the three months ended September 30,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 expense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be a non-GAAP adjustment.  </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June 2016, we completed our 2015 restructuring plan. For the three months ended June 30, 2016, restructuring charges primarily related to severance costs, asset impairment charges and other charges. For the three months ended September 30, 2015, restructuring charges primarily related to facility-related costs associated with the consolidation of leased facilities, severance costs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endParaRPr lang="en-US">
            <a:effectLst/>
          </a:endParaRPr>
        </a:p>
        <a:p>
          <a:endParaRPr lang="en-US" sz="1100" baseline="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The credit of $2 million pertains to the release of a previously recorded sublease loss reserve due to the early exit of a facility.</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(5)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represented amounts reimbursed by applicable insurance coverage. </a:t>
          </a:r>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(6) U.S. GAAP operating margin equals 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GAAP operating income divided by total revenues less transaction-based expenses.</a:t>
          </a:r>
          <a:endParaRPr lang="en-US">
            <a:effectLst/>
          </a:endParaRP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(7) Non-GAAP operating margin equals non-GAAP operating income divided by total revenues less transaction-based expenses.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771525</xdr:colOff>
      <xdr:row>9</xdr:row>
      <xdr:rowOff>19050</xdr:rowOff>
    </xdr:from>
    <xdr:to>
      <xdr:col>4</xdr:col>
      <xdr:colOff>981075</xdr:colOff>
      <xdr:row>9</xdr:row>
      <xdr:rowOff>133350</xdr:rowOff>
    </xdr:to>
    <xdr:sp macro="" textlink="">
      <xdr:nvSpPr>
        <xdr:cNvPr id="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7"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1"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55" name="Text Box 3"/>
        <xdr:cNvSpPr txBox="1">
          <a:spLocks noChangeArrowheads="1"/>
        </xdr:cNvSpPr>
      </xdr:nvSpPr>
      <xdr:spPr bwMode="auto">
        <a:xfrm>
          <a:off x="7044578"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6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71"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4"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76"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7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78"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9"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3"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85"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8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8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8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3"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94"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0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0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0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1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1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1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1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125" name="Text Box 1"/>
        <xdr:cNvSpPr txBox="1">
          <a:spLocks noChangeArrowheads="1"/>
        </xdr:cNvSpPr>
      </xdr:nvSpPr>
      <xdr:spPr bwMode="auto">
        <a:xfrm>
          <a:off x="8318981" y="1822048"/>
          <a:ext cx="904375" cy="12736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2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2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2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2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0"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3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3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3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37"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39"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4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4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4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7"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148" name="Text Box 4"/>
        <xdr:cNvSpPr txBox="1">
          <a:spLocks noChangeArrowheads="1"/>
        </xdr:cNvSpPr>
      </xdr:nvSpPr>
      <xdr:spPr bwMode="auto">
        <a:xfrm>
          <a:off x="98774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4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5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5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5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1"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2"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6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6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68"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169" name="Text Box 1"/>
        <xdr:cNvSpPr txBox="1">
          <a:spLocks noChangeArrowheads="1"/>
        </xdr:cNvSpPr>
      </xdr:nvSpPr>
      <xdr:spPr bwMode="auto">
        <a:xfrm>
          <a:off x="8229600" y="1809750"/>
          <a:ext cx="91440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0"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1"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2"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4"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5"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76"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77"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78"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7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2"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3"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85"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86"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8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89"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0"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1"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3"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4"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195" name="Text Box 1"/>
        <xdr:cNvSpPr txBox="1">
          <a:spLocks noChangeArrowheads="1"/>
        </xdr:cNvSpPr>
      </xdr:nvSpPr>
      <xdr:spPr bwMode="auto">
        <a:xfrm>
          <a:off x="6562725" y="1800225"/>
          <a:ext cx="91440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6"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97"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19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199" name="Text Box 3"/>
        <xdr:cNvSpPr txBox="1">
          <a:spLocks noChangeArrowheads="1"/>
        </xdr:cNvSpPr>
      </xdr:nvSpPr>
      <xdr:spPr bwMode="auto">
        <a:xfrm>
          <a:off x="6562725" y="1762125"/>
          <a:ext cx="9144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0" name="Text Box 4"/>
        <xdr:cNvSpPr txBox="1">
          <a:spLocks noChangeArrowheads="1"/>
        </xdr:cNvSpPr>
      </xdr:nvSpPr>
      <xdr:spPr bwMode="auto">
        <a:xfrm>
          <a:off x="8239125" y="177165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1"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0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20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205"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0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209"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1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1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21"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2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2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3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3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3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3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3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4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6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275"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7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7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7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7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8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8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2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29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29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29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29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0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0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0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0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1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1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1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319"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2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2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2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2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3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3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34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4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4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34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35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351"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37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37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2</xdr:col>
      <xdr:colOff>1215278</xdr:colOff>
      <xdr:row>9</xdr:row>
      <xdr:rowOff>9525</xdr:rowOff>
    </xdr:from>
    <xdr:to>
      <xdr:col>4</xdr:col>
      <xdr:colOff>491378</xdr:colOff>
      <xdr:row>9</xdr:row>
      <xdr:rowOff>123825</xdr:rowOff>
    </xdr:to>
    <xdr:sp macro="" textlink="">
      <xdr:nvSpPr>
        <xdr:cNvPr id="438"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9</xdr:row>
      <xdr:rowOff>76760</xdr:rowOff>
    </xdr:from>
    <xdr:to>
      <xdr:col>4</xdr:col>
      <xdr:colOff>43143</xdr:colOff>
      <xdr:row>10</xdr:row>
      <xdr:rowOff>560</xdr:rowOff>
    </xdr:to>
    <xdr:sp macro="" textlink="">
      <xdr:nvSpPr>
        <xdr:cNvPr id="442"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4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45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5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6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6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6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6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47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8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8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8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4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4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4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4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9</xdr:row>
      <xdr:rowOff>69448</xdr:rowOff>
    </xdr:from>
    <xdr:to>
      <xdr:col>6</xdr:col>
      <xdr:colOff>117456</xdr:colOff>
      <xdr:row>9</xdr:row>
      <xdr:rowOff>196811</xdr:rowOff>
    </xdr:to>
    <xdr:sp macro="" textlink="">
      <xdr:nvSpPr>
        <xdr:cNvPr id="507"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0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1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1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1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2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2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29"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9</xdr:row>
      <xdr:rowOff>19050</xdr:rowOff>
    </xdr:from>
    <xdr:to>
      <xdr:col>6</xdr:col>
      <xdr:colOff>981075</xdr:colOff>
      <xdr:row>9</xdr:row>
      <xdr:rowOff>133350</xdr:rowOff>
    </xdr:to>
    <xdr:sp macro="" textlink="">
      <xdr:nvSpPr>
        <xdr:cNvPr id="530"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3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3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3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4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4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4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4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9</xdr:row>
      <xdr:rowOff>57150</xdr:rowOff>
    </xdr:from>
    <xdr:to>
      <xdr:col>6</xdr:col>
      <xdr:colOff>38100</xdr:colOff>
      <xdr:row>9</xdr:row>
      <xdr:rowOff>171450</xdr:rowOff>
    </xdr:to>
    <xdr:sp macro="" textlink="">
      <xdr:nvSpPr>
        <xdr:cNvPr id="551"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5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5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5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9</xdr:row>
      <xdr:rowOff>47625</xdr:rowOff>
    </xdr:from>
    <xdr:to>
      <xdr:col>4</xdr:col>
      <xdr:colOff>9525</xdr:colOff>
      <xdr:row>9</xdr:row>
      <xdr:rowOff>171450</xdr:rowOff>
    </xdr:to>
    <xdr:sp macro="" textlink="">
      <xdr:nvSpPr>
        <xdr:cNvPr id="57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7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7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58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58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9</xdr:row>
      <xdr:rowOff>2354</xdr:rowOff>
    </xdr:from>
    <xdr:to>
      <xdr:col>4</xdr:col>
      <xdr:colOff>177613</xdr:colOff>
      <xdr:row>9</xdr:row>
      <xdr:rowOff>104215</xdr:rowOff>
    </xdr:to>
    <xdr:sp macro="" textlink="">
      <xdr:nvSpPr>
        <xdr:cNvPr id="583"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8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59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7"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60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609"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0</xdr:col>
      <xdr:colOff>50800</xdr:colOff>
      <xdr:row>25</xdr:row>
      <xdr:rowOff>25400</xdr:rowOff>
    </xdr:from>
    <xdr:to>
      <xdr:col>8</xdr:col>
      <xdr:colOff>23812</xdr:colOff>
      <xdr:row>54</xdr:row>
      <xdr:rowOff>104774</xdr:rowOff>
    </xdr:to>
    <xdr:sp macro="" textlink="">
      <xdr:nvSpPr>
        <xdr:cNvPr id="2" name="TextBox 1"/>
        <xdr:cNvSpPr txBox="1"/>
      </xdr:nvSpPr>
      <xdr:spPr>
        <a:xfrm>
          <a:off x="50800" y="4140200"/>
          <a:ext cx="8478837" cy="4775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a:solidFill>
                <a:schemeClr val="dk1"/>
              </a:solidFill>
              <a:effectLst/>
              <a:latin typeface="+mn-lt"/>
              <a:ea typeface="+mn-ea"/>
              <a:cs typeface="+mn-cs"/>
            </a:rPr>
            <a:t>(1) Refer to the </a:t>
          </a:r>
          <a:r>
            <a:rPr lang="en-US" sz="1100" b="0" baseline="0">
              <a:solidFill>
                <a:schemeClr val="dk1"/>
              </a:solidFill>
              <a:effectLst/>
              <a:latin typeface="+mn-lt"/>
              <a:ea typeface="+mn-ea"/>
              <a:cs typeface="+mn-cs"/>
            </a:rPr>
            <a:t> non-GAAP information section of the earnings release for further discussion of why we consider amortization expense of acquired intangible assets to be a non-GAAP adjustment.  </a:t>
          </a:r>
        </a:p>
        <a:p>
          <a:pPr eaLnBrk="1" fontAlgn="auto" latinLnBrk="0" hangingPunct="1"/>
          <a:endParaRPr lang="en-US" sz="1100" b="0" baseline="0">
            <a:solidFill>
              <a:schemeClr val="dk1"/>
            </a:solidFill>
            <a:effectLst/>
            <a:latin typeface="+mn-lt"/>
            <a:ea typeface="+mn-ea"/>
            <a:cs typeface="+mn-cs"/>
          </a:endParaRPr>
        </a:p>
        <a:p>
          <a:r>
            <a:rPr lang="en-US" sz="1100">
              <a:solidFill>
                <a:schemeClr val="dk1"/>
              </a:solidFill>
              <a:effectLst/>
              <a:latin typeface="+mn-lt"/>
              <a:ea typeface="+mn-ea"/>
              <a:cs typeface="+mn-cs"/>
            </a:rPr>
            <a:t>(2)  For the three months ended September 30, 2016 and June 30, 2016, merger and strategic initiatives expense primarily related to our acquisition of ISE.  For the three months ended September 30, 2015, merger and strategic initiatives expense primarily related to certain strategic initiatives and our acquisition of Dorsey, Wright &amp; Associates, LLC.   Refer to the non-GAAP information section of the earnings release for further discussion on why we consider merger and strategic initiatives</a:t>
          </a:r>
          <a:r>
            <a:rPr lang="en-US" sz="1100" baseline="0">
              <a:solidFill>
                <a:schemeClr val="dk1"/>
              </a:solidFill>
              <a:effectLst/>
              <a:latin typeface="+mn-lt"/>
              <a:ea typeface="+mn-ea"/>
              <a:cs typeface="+mn-cs"/>
            </a:rPr>
            <a:t> expense </a:t>
          </a:r>
          <a:r>
            <a:rPr lang="en-US" sz="1100">
              <a:solidFill>
                <a:schemeClr val="dk1"/>
              </a:solidFill>
              <a:effectLst/>
              <a:latin typeface="+mn-lt"/>
              <a:ea typeface="+mn-ea"/>
              <a:cs typeface="+mn-cs"/>
            </a:rPr>
            <a:t>to be a non-GAAP adjustment.  </a:t>
          </a:r>
        </a:p>
        <a:p>
          <a:pPr eaLnBrk="1" fontAlgn="auto" latinLnBrk="0" hangingPunct="1"/>
          <a:endParaRPr lang="en-US" sz="1100" b="0" baseline="0">
            <a:solidFill>
              <a:schemeClr val="dk1"/>
            </a:solidFill>
            <a:effectLst/>
            <a:latin typeface="+mn-lt"/>
            <a:ea typeface="+mn-ea"/>
            <a:cs typeface="+mn-cs"/>
          </a:endParaRPr>
        </a:p>
        <a:p>
          <a:r>
            <a:rPr lang="en-US" sz="1100">
              <a:solidFill>
                <a:schemeClr val="dk1"/>
              </a:solidFill>
              <a:effectLst/>
              <a:latin typeface="+mn-lt"/>
              <a:ea typeface="+mn-ea"/>
              <a:cs typeface="+mn-cs"/>
            </a:rPr>
            <a:t>(3) During the first quarter of 2015, we performed a comprehensive review of our processes, businesses and systems in a company-wide effort to improve performance, cut costs, and reduce spending. In June 2016, we completed our 2015 restructuring plan. For the three months ended June 30, 2016, restructuring charges primarily related to severance costs, asset impairment charges and other charges. For the three months ended September 30, 2015, restructuring charges primarily related to facility-related costs associated with the consolidation of leased facilities, severance costs and other charges. Restructuring charges are recorded on restructuring plans that have been committed to by management and are, in part, based upon management’s best estimates of future events. Changes to the estimates may require future adjustments to the restructuring liabilities. Refer to the non-GAAP information section of the earnings release for further discussion of why we consider restructuring charges to be a non-GAAP adjustment.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The credit of $2 million pertains to the release of a previously recorded sublease loss reserve due to the early exit of a facility.</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(5) In March 2015, we established a loss reserve of $31 million for litigation arising from the Facebook IPO in May 2012, which was recorded in general, administrative and other expense.  The reserve was intended to cover the estimated amount of a settlement of class-action litigation initiated on behalf of investors in Facebook common stock on the date of its IPO.  The reserve also covered the cost of re-opening Nasdaq's voluntary accommodation program to allow any Nasdaq member that did not file for compensation in 2013 to submit a claim during the second quarter of 2015, subject to the conditions and limitations that were applicable to claims filed in 2013.  The re-opened accommodation program is now closed.   The insurance recovery recognized during the three months ended September 30, 2015 primarily represented amounts reimbursed by applicable insurance coverage.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xdr:colOff>
      <xdr:row>70</xdr:row>
      <xdr:rowOff>114301</xdr:rowOff>
    </xdr:from>
    <xdr:ext cx="9304244" cy="1945224"/>
    <xdr:sp macro="" textlink="">
      <xdr:nvSpPr>
        <xdr:cNvPr id="2" name="Text Box 1"/>
        <xdr:cNvSpPr txBox="1">
          <a:spLocks noChangeArrowheads="1"/>
        </xdr:cNvSpPr>
      </xdr:nvSpPr>
      <xdr:spPr bwMode="auto">
        <a:xfrm>
          <a:off x="224790" y="11178541"/>
          <a:ext cx="9304244" cy="1945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For the three months ended June 30, 2016, Nasdaq ISE Options Market, Nasdaq GMNI Options Market, and Nasdaq MCRY Options Market matched market share represents trading volume which commenced on June 30, 2016.</a:t>
          </a:r>
        </a:p>
        <a:p>
          <a:pPr algn="l" rtl="0">
            <a:defRPr sz="1000"/>
          </a:pPr>
          <a:r>
            <a:rPr lang="en-US" sz="800" b="0" i="0" u="none" strike="noStrike" baseline="0">
              <a:solidFill>
                <a:srgbClr val="000000"/>
              </a:solidFill>
              <a:latin typeface="Verdana" pitchFamily="34" charset="0"/>
            </a:rPr>
            <a:t>(2) Includes Finnish option contracts traded on EUREX Group.</a:t>
          </a:r>
        </a:p>
        <a:p>
          <a:pPr algn="l" rtl="0">
            <a:defRPr sz="1000"/>
          </a:pPr>
          <a:r>
            <a:rPr lang="en-US" sz="800" b="0" i="0" u="none" strike="noStrike" baseline="0">
              <a:solidFill>
                <a:srgbClr val="000000"/>
              </a:solidFill>
              <a:latin typeface="Verdana" pitchFamily="34" charset="0"/>
            </a:rPr>
            <a:t>(3) Includes transactions executed on NASDAQ's,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(4)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(5)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(6)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rgbClr val="000000"/>
              </a:solidFill>
              <a:latin typeface="Verdana" pitchFamily="34" charset="0"/>
            </a:rPr>
            <a:t>(7) Number of listed companies for NASDAQ at period end, including separately listed ETPs.</a:t>
          </a:r>
        </a:p>
        <a:p>
          <a:pPr algn="l" rtl="0">
            <a:defRPr sz="1000"/>
          </a:pPr>
          <a:r>
            <a:rPr lang="en-US" sz="800" b="0" i="0" u="none" strike="noStrike" baseline="0">
              <a:solidFill>
                <a:srgbClr val="000000"/>
              </a:solidFill>
              <a:latin typeface="Verdana" pitchFamily="34" charset="0"/>
            </a:rPr>
            <a:t>(8)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(9) Represents AUM in licensed ETPs.</a:t>
          </a:r>
        </a:p>
        <a:p>
          <a:pPr algn="l" rtl="0">
            <a:defRPr sz="1000"/>
          </a:pPr>
          <a:r>
            <a:rPr lang="en-US" sz="800" b="0" i="0" u="none" strike="noStrike" baseline="0">
              <a:solidFill>
                <a:srgbClr val="000000"/>
              </a:solidFill>
              <a:latin typeface="Verdana" pitchFamily="34" charset="0"/>
            </a:rPr>
            <a:t>(10) Total contract value of orders signed during the period. </a:t>
          </a:r>
        </a:p>
        <a:p>
          <a:pPr algn="l" rtl="0">
            <a:defRPr sz="1000"/>
          </a:pPr>
          <a:r>
            <a:rPr lang="en-US" sz="800" b="0" i="0" u="none" strike="noStrike" baseline="0">
              <a:solidFill>
                <a:srgbClr val="000000"/>
              </a:solidFill>
              <a:latin typeface="Verdana" pitchFamily="34" charset="0"/>
            </a:rPr>
            <a:t>(11)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6732158"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767043</xdr:colOff>
      <xdr:row>6</xdr:row>
      <xdr:rowOff>76760</xdr:rowOff>
    </xdr:from>
    <xdr:to>
      <xdr:col>4</xdr:col>
      <xdr:colOff>43143</xdr:colOff>
      <xdr:row>7</xdr:row>
      <xdr:rowOff>560</xdr:rowOff>
    </xdr:to>
    <xdr:sp macro="" textlink="">
      <xdr:nvSpPr>
        <xdr:cNvPr id="7" name="Text Box 3"/>
        <xdr:cNvSpPr txBox="1">
          <a:spLocks noChangeArrowheads="1"/>
        </xdr:cNvSpPr>
      </xdr:nvSpPr>
      <xdr:spPr bwMode="auto">
        <a:xfrm>
          <a:off x="6283923" y="1189280"/>
          <a:ext cx="807720" cy="10668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7899881" y="1181968"/>
          <a:ext cx="797695" cy="11212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35164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7810500" y="1169670"/>
          <a:ext cx="80772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250305" y="1160145"/>
          <a:ext cx="80772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250305" y="1122045"/>
          <a:ext cx="80772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7820025" y="1131570"/>
          <a:ext cx="209550" cy="114300"/>
        </a:xfrm>
        <a:prstGeom prst="rect">
          <a:avLst/>
        </a:prstGeom>
        <a:noFill/>
        <a:ln w="9525">
          <a:noFill/>
          <a:miter lim="800000"/>
          <a:headEnd/>
          <a:tailEnd/>
        </a:ln>
      </xdr:spPr>
    </xdr:sp>
    <xdr:clientData/>
  </xdr:twoCellAnchor>
  <xdr:twoCellAnchor>
    <xdr:from>
      <xdr:col>2</xdr:col>
      <xdr:colOff>901513</xdr:colOff>
      <xdr:row>6</xdr:row>
      <xdr:rowOff>2354</xdr:rowOff>
    </xdr:from>
    <xdr:to>
      <xdr:col>4</xdr:col>
      <xdr:colOff>177613</xdr:colOff>
      <xdr:row>6</xdr:row>
      <xdr:rowOff>104215</xdr:rowOff>
    </xdr:to>
    <xdr:sp macro="" textlink="">
      <xdr:nvSpPr>
        <xdr:cNvPr id="149" name="Text Box 1"/>
        <xdr:cNvSpPr txBox="1">
          <a:spLocks noChangeArrowheads="1"/>
        </xdr:cNvSpPr>
      </xdr:nvSpPr>
      <xdr:spPr bwMode="auto">
        <a:xfrm>
          <a:off x="6418393" y="1114874"/>
          <a:ext cx="807720" cy="101861"/>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7922293" y="1077528"/>
          <a:ext cx="797695" cy="8612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418393" y="1111288"/>
          <a:ext cx="807720" cy="10544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0"/>
  <sheetViews>
    <sheetView showGridLines="0" zoomScale="80" zoomScaleNormal="80" zoomScaleSheetLayoutView="80" workbookViewId="0">
      <pane xSplit="1" ySplit="8" topLeftCell="B9" activePane="bottomRight" state="frozen"/>
      <selection activeCell="A47" sqref="A47"/>
      <selection pane="topRight" activeCell="A47" sqref="A47"/>
      <selection pane="bottomLeft" activeCell="A47" sqref="A47"/>
      <selection pane="bottomRight" activeCell="B39" sqref="B39"/>
    </sheetView>
  </sheetViews>
  <sheetFormatPr defaultColWidth="11.28515625" defaultRowHeight="12.75"/>
  <cols>
    <col min="1" max="1" width="68.5703125" style="24" customWidth="1"/>
    <col min="2" max="2" width="17.7109375" style="220" customWidth="1"/>
    <col min="3" max="3" width="2.7109375" style="14" customWidth="1"/>
    <col min="4" max="4" width="18.7109375" style="14" customWidth="1"/>
    <col min="5" max="5" width="2.7109375" style="14" customWidth="1"/>
    <col min="6" max="6" width="17.7109375" style="14" customWidth="1"/>
    <col min="7" max="7" width="2.7109375" style="78" customWidth="1"/>
    <col min="8" max="224" width="11.28515625" style="24"/>
    <col min="225" max="225" width="61.5703125" style="24" customWidth="1"/>
    <col min="226" max="226" width="2.5703125" style="24" customWidth="1"/>
    <col min="227" max="227" width="13.7109375" style="24" bestFit="1" customWidth="1"/>
    <col min="228" max="228" width="1.7109375" style="24" customWidth="1"/>
    <col min="229" max="229" width="14.42578125" style="24" bestFit="1" customWidth="1"/>
    <col min="230" max="230" width="1.42578125" style="24" customWidth="1"/>
    <col min="231" max="231" width="14.42578125" style="24" bestFit="1" customWidth="1"/>
    <col min="232" max="232" width="1.7109375" style="24" customWidth="1"/>
    <col min="233" max="233" width="13.7109375" style="24" bestFit="1" customWidth="1"/>
    <col min="234" max="234" width="1.7109375" style="24" customWidth="1"/>
    <col min="235" max="235" width="13" style="24" bestFit="1" customWidth="1"/>
    <col min="236" max="480" width="11.28515625" style="24"/>
    <col min="481" max="481" width="61.5703125" style="24" customWidth="1"/>
    <col min="482" max="482" width="2.5703125" style="24" customWidth="1"/>
    <col min="483" max="483" width="13.7109375" style="24" bestFit="1" customWidth="1"/>
    <col min="484" max="484" width="1.7109375" style="24" customWidth="1"/>
    <col min="485" max="485" width="14.42578125" style="24" bestFit="1" customWidth="1"/>
    <col min="486" max="486" width="1.42578125" style="24" customWidth="1"/>
    <col min="487" max="487" width="14.42578125" style="24" bestFit="1" customWidth="1"/>
    <col min="488" max="488" width="1.7109375" style="24" customWidth="1"/>
    <col min="489" max="489" width="13.7109375" style="24" bestFit="1" customWidth="1"/>
    <col min="490" max="490" width="1.7109375" style="24" customWidth="1"/>
    <col min="491" max="491" width="13" style="24" bestFit="1" customWidth="1"/>
    <col min="492" max="736" width="11.28515625" style="24"/>
    <col min="737" max="737" width="61.5703125" style="24" customWidth="1"/>
    <col min="738" max="738" width="2.5703125" style="24" customWidth="1"/>
    <col min="739" max="739" width="13.7109375" style="24" bestFit="1" customWidth="1"/>
    <col min="740" max="740" width="1.7109375" style="24" customWidth="1"/>
    <col min="741" max="741" width="14.42578125" style="24" bestFit="1" customWidth="1"/>
    <col min="742" max="742" width="1.42578125" style="24" customWidth="1"/>
    <col min="743" max="743" width="14.42578125" style="24" bestFit="1" customWidth="1"/>
    <col min="744" max="744" width="1.7109375" style="24" customWidth="1"/>
    <col min="745" max="745" width="13.7109375" style="24" bestFit="1" customWidth="1"/>
    <col min="746" max="746" width="1.7109375" style="24" customWidth="1"/>
    <col min="747" max="747" width="13" style="24" bestFit="1" customWidth="1"/>
    <col min="748" max="992" width="11.28515625" style="24"/>
    <col min="993" max="993" width="61.5703125" style="24" customWidth="1"/>
    <col min="994" max="994" width="2.5703125" style="24" customWidth="1"/>
    <col min="995" max="995" width="13.7109375" style="24" bestFit="1" customWidth="1"/>
    <col min="996" max="996" width="1.7109375" style="24" customWidth="1"/>
    <col min="997" max="997" width="14.42578125" style="24" bestFit="1" customWidth="1"/>
    <col min="998" max="998" width="1.42578125" style="24" customWidth="1"/>
    <col min="999" max="999" width="14.42578125" style="24" bestFit="1" customWidth="1"/>
    <col min="1000" max="1000" width="1.7109375" style="24" customWidth="1"/>
    <col min="1001" max="1001" width="13.7109375" style="24" bestFit="1" customWidth="1"/>
    <col min="1002" max="1002" width="1.7109375" style="24" customWidth="1"/>
    <col min="1003" max="1003" width="13" style="24" bestFit="1" customWidth="1"/>
    <col min="1004" max="1248" width="11.28515625" style="24"/>
    <col min="1249" max="1249" width="61.5703125" style="24" customWidth="1"/>
    <col min="1250" max="1250" width="2.5703125" style="24" customWidth="1"/>
    <col min="1251" max="1251" width="13.7109375" style="24" bestFit="1" customWidth="1"/>
    <col min="1252" max="1252" width="1.7109375" style="24" customWidth="1"/>
    <col min="1253" max="1253" width="14.42578125" style="24" bestFit="1" customWidth="1"/>
    <col min="1254" max="1254" width="1.42578125" style="24" customWidth="1"/>
    <col min="1255" max="1255" width="14.42578125" style="24" bestFit="1" customWidth="1"/>
    <col min="1256" max="1256" width="1.7109375" style="24" customWidth="1"/>
    <col min="1257" max="1257" width="13.7109375" style="24" bestFit="1" customWidth="1"/>
    <col min="1258" max="1258" width="1.7109375" style="24" customWidth="1"/>
    <col min="1259" max="1259" width="13" style="24" bestFit="1" customWidth="1"/>
    <col min="1260" max="1504" width="11.28515625" style="24"/>
    <col min="1505" max="1505" width="61.5703125" style="24" customWidth="1"/>
    <col min="1506" max="1506" width="2.5703125" style="24" customWidth="1"/>
    <col min="1507" max="1507" width="13.7109375" style="24" bestFit="1" customWidth="1"/>
    <col min="1508" max="1508" width="1.7109375" style="24" customWidth="1"/>
    <col min="1509" max="1509" width="14.42578125" style="24" bestFit="1" customWidth="1"/>
    <col min="1510" max="1510" width="1.42578125" style="24" customWidth="1"/>
    <col min="1511" max="1511" width="14.42578125" style="24" bestFit="1" customWidth="1"/>
    <col min="1512" max="1512" width="1.7109375" style="24" customWidth="1"/>
    <col min="1513" max="1513" width="13.7109375" style="24" bestFit="1" customWidth="1"/>
    <col min="1514" max="1514" width="1.7109375" style="24" customWidth="1"/>
    <col min="1515" max="1515" width="13" style="24" bestFit="1" customWidth="1"/>
    <col min="1516" max="1760" width="11.28515625" style="24"/>
    <col min="1761" max="1761" width="61.5703125" style="24" customWidth="1"/>
    <col min="1762" max="1762" width="2.5703125" style="24" customWidth="1"/>
    <col min="1763" max="1763" width="13.7109375" style="24" bestFit="1" customWidth="1"/>
    <col min="1764" max="1764" width="1.7109375" style="24" customWidth="1"/>
    <col min="1765" max="1765" width="14.42578125" style="24" bestFit="1" customWidth="1"/>
    <col min="1766" max="1766" width="1.42578125" style="24" customWidth="1"/>
    <col min="1767" max="1767" width="14.42578125" style="24" bestFit="1" customWidth="1"/>
    <col min="1768" max="1768" width="1.7109375" style="24" customWidth="1"/>
    <col min="1769" max="1769" width="13.7109375" style="24" bestFit="1" customWidth="1"/>
    <col min="1770" max="1770" width="1.7109375" style="24" customWidth="1"/>
    <col min="1771" max="1771" width="13" style="24" bestFit="1" customWidth="1"/>
    <col min="1772" max="2016" width="11.28515625" style="24"/>
    <col min="2017" max="2017" width="61.5703125" style="24" customWidth="1"/>
    <col min="2018" max="2018" width="2.5703125" style="24" customWidth="1"/>
    <col min="2019" max="2019" width="13.7109375" style="24" bestFit="1" customWidth="1"/>
    <col min="2020" max="2020" width="1.7109375" style="24" customWidth="1"/>
    <col min="2021" max="2021" width="14.42578125" style="24" bestFit="1" customWidth="1"/>
    <col min="2022" max="2022" width="1.42578125" style="24" customWidth="1"/>
    <col min="2023" max="2023" width="14.42578125" style="24" bestFit="1" customWidth="1"/>
    <col min="2024" max="2024" width="1.7109375" style="24" customWidth="1"/>
    <col min="2025" max="2025" width="13.7109375" style="24" bestFit="1" customWidth="1"/>
    <col min="2026" max="2026" width="1.7109375" style="24" customWidth="1"/>
    <col min="2027" max="2027" width="13" style="24" bestFit="1" customWidth="1"/>
    <col min="2028" max="2272" width="11.28515625" style="24"/>
    <col min="2273" max="2273" width="61.5703125" style="24" customWidth="1"/>
    <col min="2274" max="2274" width="2.5703125" style="24" customWidth="1"/>
    <col min="2275" max="2275" width="13.7109375" style="24" bestFit="1" customWidth="1"/>
    <col min="2276" max="2276" width="1.7109375" style="24" customWidth="1"/>
    <col min="2277" max="2277" width="14.42578125" style="24" bestFit="1" customWidth="1"/>
    <col min="2278" max="2278" width="1.42578125" style="24" customWidth="1"/>
    <col min="2279" max="2279" width="14.42578125" style="24" bestFit="1" customWidth="1"/>
    <col min="2280" max="2280" width="1.7109375" style="24" customWidth="1"/>
    <col min="2281" max="2281" width="13.7109375" style="24" bestFit="1" customWidth="1"/>
    <col min="2282" max="2282" width="1.7109375" style="24" customWidth="1"/>
    <col min="2283" max="2283" width="13" style="24" bestFit="1" customWidth="1"/>
    <col min="2284" max="2528" width="11.28515625" style="24"/>
    <col min="2529" max="2529" width="61.5703125" style="24" customWidth="1"/>
    <col min="2530" max="2530" width="2.5703125" style="24" customWidth="1"/>
    <col min="2531" max="2531" width="13.7109375" style="24" bestFit="1" customWidth="1"/>
    <col min="2532" max="2532" width="1.7109375" style="24" customWidth="1"/>
    <col min="2533" max="2533" width="14.42578125" style="24" bestFit="1" customWidth="1"/>
    <col min="2534" max="2534" width="1.42578125" style="24" customWidth="1"/>
    <col min="2535" max="2535" width="14.42578125" style="24" bestFit="1" customWidth="1"/>
    <col min="2536" max="2536" width="1.7109375" style="24" customWidth="1"/>
    <col min="2537" max="2537" width="13.7109375" style="24" bestFit="1" customWidth="1"/>
    <col min="2538" max="2538" width="1.7109375" style="24" customWidth="1"/>
    <col min="2539" max="2539" width="13" style="24" bestFit="1" customWidth="1"/>
    <col min="2540" max="2784" width="11.28515625" style="24"/>
    <col min="2785" max="2785" width="61.5703125" style="24" customWidth="1"/>
    <col min="2786" max="2786" width="2.5703125" style="24" customWidth="1"/>
    <col min="2787" max="2787" width="13.7109375" style="24" bestFit="1" customWidth="1"/>
    <col min="2788" max="2788" width="1.7109375" style="24" customWidth="1"/>
    <col min="2789" max="2789" width="14.42578125" style="24" bestFit="1" customWidth="1"/>
    <col min="2790" max="2790" width="1.42578125" style="24" customWidth="1"/>
    <col min="2791" max="2791" width="14.42578125" style="24" bestFit="1" customWidth="1"/>
    <col min="2792" max="2792" width="1.7109375" style="24" customWidth="1"/>
    <col min="2793" max="2793" width="13.7109375" style="24" bestFit="1" customWidth="1"/>
    <col min="2794" max="2794" width="1.7109375" style="24" customWidth="1"/>
    <col min="2795" max="2795" width="13" style="24" bestFit="1" customWidth="1"/>
    <col min="2796" max="3040" width="11.28515625" style="24"/>
    <col min="3041" max="3041" width="61.5703125" style="24" customWidth="1"/>
    <col min="3042" max="3042" width="2.5703125" style="24" customWidth="1"/>
    <col min="3043" max="3043" width="13.7109375" style="24" bestFit="1" customWidth="1"/>
    <col min="3044" max="3044" width="1.7109375" style="24" customWidth="1"/>
    <col min="3045" max="3045" width="14.42578125" style="24" bestFit="1" customWidth="1"/>
    <col min="3046" max="3046" width="1.42578125" style="24" customWidth="1"/>
    <col min="3047" max="3047" width="14.42578125" style="24" bestFit="1" customWidth="1"/>
    <col min="3048" max="3048" width="1.7109375" style="24" customWidth="1"/>
    <col min="3049" max="3049" width="13.7109375" style="24" bestFit="1" customWidth="1"/>
    <col min="3050" max="3050" width="1.7109375" style="24" customWidth="1"/>
    <col min="3051" max="3051" width="13" style="24" bestFit="1" customWidth="1"/>
    <col min="3052" max="3296" width="11.28515625" style="24"/>
    <col min="3297" max="3297" width="61.5703125" style="24" customWidth="1"/>
    <col min="3298" max="3298" width="2.5703125" style="24" customWidth="1"/>
    <col min="3299" max="3299" width="13.7109375" style="24" bestFit="1" customWidth="1"/>
    <col min="3300" max="3300" width="1.7109375" style="24" customWidth="1"/>
    <col min="3301" max="3301" width="14.42578125" style="24" bestFit="1" customWidth="1"/>
    <col min="3302" max="3302" width="1.42578125" style="24" customWidth="1"/>
    <col min="3303" max="3303" width="14.42578125" style="24" bestFit="1" customWidth="1"/>
    <col min="3304" max="3304" width="1.7109375" style="24" customWidth="1"/>
    <col min="3305" max="3305" width="13.7109375" style="24" bestFit="1" customWidth="1"/>
    <col min="3306" max="3306" width="1.7109375" style="24" customWidth="1"/>
    <col min="3307" max="3307" width="13" style="24" bestFit="1" customWidth="1"/>
    <col min="3308" max="3552" width="11.28515625" style="24"/>
    <col min="3553" max="3553" width="61.5703125" style="24" customWidth="1"/>
    <col min="3554" max="3554" width="2.5703125" style="24" customWidth="1"/>
    <col min="3555" max="3555" width="13.7109375" style="24" bestFit="1" customWidth="1"/>
    <col min="3556" max="3556" width="1.7109375" style="24" customWidth="1"/>
    <col min="3557" max="3557" width="14.42578125" style="24" bestFit="1" customWidth="1"/>
    <col min="3558" max="3558" width="1.42578125" style="24" customWidth="1"/>
    <col min="3559" max="3559" width="14.42578125" style="24" bestFit="1" customWidth="1"/>
    <col min="3560" max="3560" width="1.7109375" style="24" customWidth="1"/>
    <col min="3561" max="3561" width="13.7109375" style="24" bestFit="1" customWidth="1"/>
    <col min="3562" max="3562" width="1.7109375" style="24" customWidth="1"/>
    <col min="3563" max="3563" width="13" style="24" bestFit="1" customWidth="1"/>
    <col min="3564" max="3808" width="11.28515625" style="24"/>
    <col min="3809" max="3809" width="61.5703125" style="24" customWidth="1"/>
    <col min="3810" max="3810" width="2.5703125" style="24" customWidth="1"/>
    <col min="3811" max="3811" width="13.7109375" style="24" bestFit="1" customWidth="1"/>
    <col min="3812" max="3812" width="1.7109375" style="24" customWidth="1"/>
    <col min="3813" max="3813" width="14.42578125" style="24" bestFit="1" customWidth="1"/>
    <col min="3814" max="3814" width="1.42578125" style="24" customWidth="1"/>
    <col min="3815" max="3815" width="14.42578125" style="24" bestFit="1" customWidth="1"/>
    <col min="3816" max="3816" width="1.7109375" style="24" customWidth="1"/>
    <col min="3817" max="3817" width="13.7109375" style="24" bestFit="1" customWidth="1"/>
    <col min="3818" max="3818" width="1.7109375" style="24" customWidth="1"/>
    <col min="3819" max="3819" width="13" style="24" bestFit="1" customWidth="1"/>
    <col min="3820" max="4064" width="11.28515625" style="24"/>
    <col min="4065" max="4065" width="61.5703125" style="24" customWidth="1"/>
    <col min="4066" max="4066" width="2.5703125" style="24" customWidth="1"/>
    <col min="4067" max="4067" width="13.7109375" style="24" bestFit="1" customWidth="1"/>
    <col min="4068" max="4068" width="1.7109375" style="24" customWidth="1"/>
    <col min="4069" max="4069" width="14.42578125" style="24" bestFit="1" customWidth="1"/>
    <col min="4070" max="4070" width="1.42578125" style="24" customWidth="1"/>
    <col min="4071" max="4071" width="14.42578125" style="24" bestFit="1" customWidth="1"/>
    <col min="4072" max="4072" width="1.7109375" style="24" customWidth="1"/>
    <col min="4073" max="4073" width="13.7109375" style="24" bestFit="1" customWidth="1"/>
    <col min="4074" max="4074" width="1.7109375" style="24" customWidth="1"/>
    <col min="4075" max="4075" width="13" style="24" bestFit="1" customWidth="1"/>
    <col min="4076" max="4320" width="11.28515625" style="24"/>
    <col min="4321" max="4321" width="61.5703125" style="24" customWidth="1"/>
    <col min="4322" max="4322" width="2.5703125" style="24" customWidth="1"/>
    <col min="4323" max="4323" width="13.7109375" style="24" bestFit="1" customWidth="1"/>
    <col min="4324" max="4324" width="1.7109375" style="24" customWidth="1"/>
    <col min="4325" max="4325" width="14.42578125" style="24" bestFit="1" customWidth="1"/>
    <col min="4326" max="4326" width="1.42578125" style="24" customWidth="1"/>
    <col min="4327" max="4327" width="14.42578125" style="24" bestFit="1" customWidth="1"/>
    <col min="4328" max="4328" width="1.7109375" style="24" customWidth="1"/>
    <col min="4329" max="4329" width="13.7109375" style="24" bestFit="1" customWidth="1"/>
    <col min="4330" max="4330" width="1.7109375" style="24" customWidth="1"/>
    <col min="4331" max="4331" width="13" style="24" bestFit="1" customWidth="1"/>
    <col min="4332" max="4576" width="11.28515625" style="24"/>
    <col min="4577" max="4577" width="61.5703125" style="24" customWidth="1"/>
    <col min="4578" max="4578" width="2.5703125" style="24" customWidth="1"/>
    <col min="4579" max="4579" width="13.7109375" style="24" bestFit="1" customWidth="1"/>
    <col min="4580" max="4580" width="1.7109375" style="24" customWidth="1"/>
    <col min="4581" max="4581" width="14.42578125" style="24" bestFit="1" customWidth="1"/>
    <col min="4582" max="4582" width="1.42578125" style="24" customWidth="1"/>
    <col min="4583" max="4583" width="14.42578125" style="24" bestFit="1" customWidth="1"/>
    <col min="4584" max="4584" width="1.7109375" style="24" customWidth="1"/>
    <col min="4585" max="4585" width="13.7109375" style="24" bestFit="1" customWidth="1"/>
    <col min="4586" max="4586" width="1.7109375" style="24" customWidth="1"/>
    <col min="4587" max="4587" width="13" style="24" bestFit="1" customWidth="1"/>
    <col min="4588" max="4832" width="11.28515625" style="24"/>
    <col min="4833" max="4833" width="61.5703125" style="24" customWidth="1"/>
    <col min="4834" max="4834" width="2.5703125" style="24" customWidth="1"/>
    <col min="4835" max="4835" width="13.7109375" style="24" bestFit="1" customWidth="1"/>
    <col min="4836" max="4836" width="1.7109375" style="24" customWidth="1"/>
    <col min="4837" max="4837" width="14.42578125" style="24" bestFit="1" customWidth="1"/>
    <col min="4838" max="4838" width="1.42578125" style="24" customWidth="1"/>
    <col min="4839" max="4839" width="14.42578125" style="24" bestFit="1" customWidth="1"/>
    <col min="4840" max="4840" width="1.7109375" style="24" customWidth="1"/>
    <col min="4841" max="4841" width="13.7109375" style="24" bestFit="1" customWidth="1"/>
    <col min="4842" max="4842" width="1.7109375" style="24" customWidth="1"/>
    <col min="4843" max="4843" width="13" style="24" bestFit="1" customWidth="1"/>
    <col min="4844" max="5088" width="11.28515625" style="24"/>
    <col min="5089" max="5089" width="61.5703125" style="24" customWidth="1"/>
    <col min="5090" max="5090" width="2.5703125" style="24" customWidth="1"/>
    <col min="5091" max="5091" width="13.7109375" style="24" bestFit="1" customWidth="1"/>
    <col min="5092" max="5092" width="1.7109375" style="24" customWidth="1"/>
    <col min="5093" max="5093" width="14.42578125" style="24" bestFit="1" customWidth="1"/>
    <col min="5094" max="5094" width="1.42578125" style="24" customWidth="1"/>
    <col min="5095" max="5095" width="14.42578125" style="24" bestFit="1" customWidth="1"/>
    <col min="5096" max="5096" width="1.7109375" style="24" customWidth="1"/>
    <col min="5097" max="5097" width="13.7109375" style="24" bestFit="1" customWidth="1"/>
    <col min="5098" max="5098" width="1.7109375" style="24" customWidth="1"/>
    <col min="5099" max="5099" width="13" style="24" bestFit="1" customWidth="1"/>
    <col min="5100" max="5344" width="11.28515625" style="24"/>
    <col min="5345" max="5345" width="61.5703125" style="24" customWidth="1"/>
    <col min="5346" max="5346" width="2.5703125" style="24" customWidth="1"/>
    <col min="5347" max="5347" width="13.7109375" style="24" bestFit="1" customWidth="1"/>
    <col min="5348" max="5348" width="1.7109375" style="24" customWidth="1"/>
    <col min="5349" max="5349" width="14.42578125" style="24" bestFit="1" customWidth="1"/>
    <col min="5350" max="5350" width="1.42578125" style="24" customWidth="1"/>
    <col min="5351" max="5351" width="14.42578125" style="24" bestFit="1" customWidth="1"/>
    <col min="5352" max="5352" width="1.7109375" style="24" customWidth="1"/>
    <col min="5353" max="5353" width="13.7109375" style="24" bestFit="1" customWidth="1"/>
    <col min="5354" max="5354" width="1.7109375" style="24" customWidth="1"/>
    <col min="5355" max="5355" width="13" style="24" bestFit="1" customWidth="1"/>
    <col min="5356" max="5600" width="11.28515625" style="24"/>
    <col min="5601" max="5601" width="61.5703125" style="24" customWidth="1"/>
    <col min="5602" max="5602" width="2.5703125" style="24" customWidth="1"/>
    <col min="5603" max="5603" width="13.7109375" style="24" bestFit="1" customWidth="1"/>
    <col min="5604" max="5604" width="1.7109375" style="24" customWidth="1"/>
    <col min="5605" max="5605" width="14.42578125" style="24" bestFit="1" customWidth="1"/>
    <col min="5606" max="5606" width="1.42578125" style="24" customWidth="1"/>
    <col min="5607" max="5607" width="14.42578125" style="24" bestFit="1" customWidth="1"/>
    <col min="5608" max="5608" width="1.7109375" style="24" customWidth="1"/>
    <col min="5609" max="5609" width="13.7109375" style="24" bestFit="1" customWidth="1"/>
    <col min="5610" max="5610" width="1.7109375" style="24" customWidth="1"/>
    <col min="5611" max="5611" width="13" style="24" bestFit="1" customWidth="1"/>
    <col min="5612" max="5856" width="11.28515625" style="24"/>
    <col min="5857" max="5857" width="61.5703125" style="24" customWidth="1"/>
    <col min="5858" max="5858" width="2.5703125" style="24" customWidth="1"/>
    <col min="5859" max="5859" width="13.7109375" style="24" bestFit="1" customWidth="1"/>
    <col min="5860" max="5860" width="1.7109375" style="24" customWidth="1"/>
    <col min="5861" max="5861" width="14.42578125" style="24" bestFit="1" customWidth="1"/>
    <col min="5862" max="5862" width="1.42578125" style="24" customWidth="1"/>
    <col min="5863" max="5863" width="14.42578125" style="24" bestFit="1" customWidth="1"/>
    <col min="5864" max="5864" width="1.7109375" style="24" customWidth="1"/>
    <col min="5865" max="5865" width="13.7109375" style="24" bestFit="1" customWidth="1"/>
    <col min="5866" max="5866" width="1.7109375" style="24" customWidth="1"/>
    <col min="5867" max="5867" width="13" style="24" bestFit="1" customWidth="1"/>
    <col min="5868" max="6112" width="11.28515625" style="24"/>
    <col min="6113" max="6113" width="61.5703125" style="24" customWidth="1"/>
    <col min="6114" max="6114" width="2.5703125" style="24" customWidth="1"/>
    <col min="6115" max="6115" width="13.7109375" style="24" bestFit="1" customWidth="1"/>
    <col min="6116" max="6116" width="1.7109375" style="24" customWidth="1"/>
    <col min="6117" max="6117" width="14.42578125" style="24" bestFit="1" customWidth="1"/>
    <col min="6118" max="6118" width="1.42578125" style="24" customWidth="1"/>
    <col min="6119" max="6119" width="14.42578125" style="24" bestFit="1" customWidth="1"/>
    <col min="6120" max="6120" width="1.7109375" style="24" customWidth="1"/>
    <col min="6121" max="6121" width="13.7109375" style="24" bestFit="1" customWidth="1"/>
    <col min="6122" max="6122" width="1.7109375" style="24" customWidth="1"/>
    <col min="6123" max="6123" width="13" style="24" bestFit="1" customWidth="1"/>
    <col min="6124" max="6368" width="11.28515625" style="24"/>
    <col min="6369" max="6369" width="61.5703125" style="24" customWidth="1"/>
    <col min="6370" max="6370" width="2.5703125" style="24" customWidth="1"/>
    <col min="6371" max="6371" width="13.7109375" style="24" bestFit="1" customWidth="1"/>
    <col min="6372" max="6372" width="1.7109375" style="24" customWidth="1"/>
    <col min="6373" max="6373" width="14.42578125" style="24" bestFit="1" customWidth="1"/>
    <col min="6374" max="6374" width="1.42578125" style="24" customWidth="1"/>
    <col min="6375" max="6375" width="14.42578125" style="24" bestFit="1" customWidth="1"/>
    <col min="6376" max="6376" width="1.7109375" style="24" customWidth="1"/>
    <col min="6377" max="6377" width="13.7109375" style="24" bestFit="1" customWidth="1"/>
    <col min="6378" max="6378" width="1.7109375" style="24" customWidth="1"/>
    <col min="6379" max="6379" width="13" style="24" bestFit="1" customWidth="1"/>
    <col min="6380" max="6624" width="11.28515625" style="24"/>
    <col min="6625" max="6625" width="61.5703125" style="24" customWidth="1"/>
    <col min="6626" max="6626" width="2.5703125" style="24" customWidth="1"/>
    <col min="6627" max="6627" width="13.7109375" style="24" bestFit="1" customWidth="1"/>
    <col min="6628" max="6628" width="1.7109375" style="24" customWidth="1"/>
    <col min="6629" max="6629" width="14.42578125" style="24" bestFit="1" customWidth="1"/>
    <col min="6630" max="6630" width="1.42578125" style="24" customWidth="1"/>
    <col min="6631" max="6631" width="14.42578125" style="24" bestFit="1" customWidth="1"/>
    <col min="6632" max="6632" width="1.7109375" style="24" customWidth="1"/>
    <col min="6633" max="6633" width="13.7109375" style="24" bestFit="1" customWidth="1"/>
    <col min="6634" max="6634" width="1.7109375" style="24" customWidth="1"/>
    <col min="6635" max="6635" width="13" style="24" bestFit="1" customWidth="1"/>
    <col min="6636" max="6880" width="11.28515625" style="24"/>
    <col min="6881" max="6881" width="61.5703125" style="24" customWidth="1"/>
    <col min="6882" max="6882" width="2.5703125" style="24" customWidth="1"/>
    <col min="6883" max="6883" width="13.7109375" style="24" bestFit="1" customWidth="1"/>
    <col min="6884" max="6884" width="1.7109375" style="24" customWidth="1"/>
    <col min="6885" max="6885" width="14.42578125" style="24" bestFit="1" customWidth="1"/>
    <col min="6886" max="6886" width="1.42578125" style="24" customWidth="1"/>
    <col min="6887" max="6887" width="14.42578125" style="24" bestFit="1" customWidth="1"/>
    <col min="6888" max="6888" width="1.7109375" style="24" customWidth="1"/>
    <col min="6889" max="6889" width="13.7109375" style="24" bestFit="1" customWidth="1"/>
    <col min="6890" max="6890" width="1.7109375" style="24" customWidth="1"/>
    <col min="6891" max="6891" width="13" style="24" bestFit="1" customWidth="1"/>
    <col min="6892" max="7136" width="11.28515625" style="24"/>
    <col min="7137" max="7137" width="61.5703125" style="24" customWidth="1"/>
    <col min="7138" max="7138" width="2.5703125" style="24" customWidth="1"/>
    <col min="7139" max="7139" width="13.7109375" style="24" bestFit="1" customWidth="1"/>
    <col min="7140" max="7140" width="1.7109375" style="24" customWidth="1"/>
    <col min="7141" max="7141" width="14.42578125" style="24" bestFit="1" customWidth="1"/>
    <col min="7142" max="7142" width="1.42578125" style="24" customWidth="1"/>
    <col min="7143" max="7143" width="14.42578125" style="24" bestFit="1" customWidth="1"/>
    <col min="7144" max="7144" width="1.7109375" style="24" customWidth="1"/>
    <col min="7145" max="7145" width="13.7109375" style="24" bestFit="1" customWidth="1"/>
    <col min="7146" max="7146" width="1.7109375" style="24" customWidth="1"/>
    <col min="7147" max="7147" width="13" style="24" bestFit="1" customWidth="1"/>
    <col min="7148" max="7392" width="11.28515625" style="24"/>
    <col min="7393" max="7393" width="61.5703125" style="24" customWidth="1"/>
    <col min="7394" max="7394" width="2.5703125" style="24" customWidth="1"/>
    <col min="7395" max="7395" width="13.7109375" style="24" bestFit="1" customWidth="1"/>
    <col min="7396" max="7396" width="1.7109375" style="24" customWidth="1"/>
    <col min="7397" max="7397" width="14.42578125" style="24" bestFit="1" customWidth="1"/>
    <col min="7398" max="7398" width="1.42578125" style="24" customWidth="1"/>
    <col min="7399" max="7399" width="14.42578125" style="24" bestFit="1" customWidth="1"/>
    <col min="7400" max="7400" width="1.7109375" style="24" customWidth="1"/>
    <col min="7401" max="7401" width="13.7109375" style="24" bestFit="1" customWidth="1"/>
    <col min="7402" max="7402" width="1.7109375" style="24" customWidth="1"/>
    <col min="7403" max="7403" width="13" style="24" bestFit="1" customWidth="1"/>
    <col min="7404" max="7648" width="11.28515625" style="24"/>
    <col min="7649" max="7649" width="61.5703125" style="24" customWidth="1"/>
    <col min="7650" max="7650" width="2.5703125" style="24" customWidth="1"/>
    <col min="7651" max="7651" width="13.7109375" style="24" bestFit="1" customWidth="1"/>
    <col min="7652" max="7652" width="1.7109375" style="24" customWidth="1"/>
    <col min="7653" max="7653" width="14.42578125" style="24" bestFit="1" customWidth="1"/>
    <col min="7654" max="7654" width="1.42578125" style="24" customWidth="1"/>
    <col min="7655" max="7655" width="14.42578125" style="24" bestFit="1" customWidth="1"/>
    <col min="7656" max="7656" width="1.7109375" style="24" customWidth="1"/>
    <col min="7657" max="7657" width="13.7109375" style="24" bestFit="1" customWidth="1"/>
    <col min="7658" max="7658" width="1.7109375" style="24" customWidth="1"/>
    <col min="7659" max="7659" width="13" style="24" bestFit="1" customWidth="1"/>
    <col min="7660" max="7904" width="11.28515625" style="24"/>
    <col min="7905" max="7905" width="61.5703125" style="24" customWidth="1"/>
    <col min="7906" max="7906" width="2.5703125" style="24" customWidth="1"/>
    <col min="7907" max="7907" width="13.7109375" style="24" bestFit="1" customWidth="1"/>
    <col min="7908" max="7908" width="1.7109375" style="24" customWidth="1"/>
    <col min="7909" max="7909" width="14.42578125" style="24" bestFit="1" customWidth="1"/>
    <col min="7910" max="7910" width="1.42578125" style="24" customWidth="1"/>
    <col min="7911" max="7911" width="14.42578125" style="24" bestFit="1" customWidth="1"/>
    <col min="7912" max="7912" width="1.7109375" style="24" customWidth="1"/>
    <col min="7913" max="7913" width="13.7109375" style="24" bestFit="1" customWidth="1"/>
    <col min="7914" max="7914" width="1.7109375" style="24" customWidth="1"/>
    <col min="7915" max="7915" width="13" style="24" bestFit="1" customWidth="1"/>
    <col min="7916" max="8160" width="11.28515625" style="24"/>
    <col min="8161" max="8161" width="61.5703125" style="24" customWidth="1"/>
    <col min="8162" max="8162" width="2.5703125" style="24" customWidth="1"/>
    <col min="8163" max="8163" width="13.7109375" style="24" bestFit="1" customWidth="1"/>
    <col min="8164" max="8164" width="1.7109375" style="24" customWidth="1"/>
    <col min="8165" max="8165" width="14.42578125" style="24" bestFit="1" customWidth="1"/>
    <col min="8166" max="8166" width="1.42578125" style="24" customWidth="1"/>
    <col min="8167" max="8167" width="14.42578125" style="24" bestFit="1" customWidth="1"/>
    <col min="8168" max="8168" width="1.7109375" style="24" customWidth="1"/>
    <col min="8169" max="8169" width="13.7109375" style="24" bestFit="1" customWidth="1"/>
    <col min="8170" max="8170" width="1.7109375" style="24" customWidth="1"/>
    <col min="8171" max="8171" width="13" style="24" bestFit="1" customWidth="1"/>
    <col min="8172" max="8416" width="11.28515625" style="24"/>
    <col min="8417" max="8417" width="61.5703125" style="24" customWidth="1"/>
    <col min="8418" max="8418" width="2.5703125" style="24" customWidth="1"/>
    <col min="8419" max="8419" width="13.7109375" style="24" bestFit="1" customWidth="1"/>
    <col min="8420" max="8420" width="1.7109375" style="24" customWidth="1"/>
    <col min="8421" max="8421" width="14.42578125" style="24" bestFit="1" customWidth="1"/>
    <col min="8422" max="8422" width="1.42578125" style="24" customWidth="1"/>
    <col min="8423" max="8423" width="14.42578125" style="24" bestFit="1" customWidth="1"/>
    <col min="8424" max="8424" width="1.7109375" style="24" customWidth="1"/>
    <col min="8425" max="8425" width="13.7109375" style="24" bestFit="1" customWidth="1"/>
    <col min="8426" max="8426" width="1.7109375" style="24" customWidth="1"/>
    <col min="8427" max="8427" width="13" style="24" bestFit="1" customWidth="1"/>
    <col min="8428" max="8672" width="11.28515625" style="24"/>
    <col min="8673" max="8673" width="61.5703125" style="24" customWidth="1"/>
    <col min="8674" max="8674" width="2.5703125" style="24" customWidth="1"/>
    <col min="8675" max="8675" width="13.7109375" style="24" bestFit="1" customWidth="1"/>
    <col min="8676" max="8676" width="1.7109375" style="24" customWidth="1"/>
    <col min="8677" max="8677" width="14.42578125" style="24" bestFit="1" customWidth="1"/>
    <col min="8678" max="8678" width="1.42578125" style="24" customWidth="1"/>
    <col min="8679" max="8679" width="14.42578125" style="24" bestFit="1" customWidth="1"/>
    <col min="8680" max="8680" width="1.7109375" style="24" customWidth="1"/>
    <col min="8681" max="8681" width="13.7109375" style="24" bestFit="1" customWidth="1"/>
    <col min="8682" max="8682" width="1.7109375" style="24" customWidth="1"/>
    <col min="8683" max="8683" width="13" style="24" bestFit="1" customWidth="1"/>
    <col min="8684" max="8928" width="11.28515625" style="24"/>
    <col min="8929" max="8929" width="61.5703125" style="24" customWidth="1"/>
    <col min="8930" max="8930" width="2.5703125" style="24" customWidth="1"/>
    <col min="8931" max="8931" width="13.7109375" style="24" bestFit="1" customWidth="1"/>
    <col min="8932" max="8932" width="1.7109375" style="24" customWidth="1"/>
    <col min="8933" max="8933" width="14.42578125" style="24" bestFit="1" customWidth="1"/>
    <col min="8934" max="8934" width="1.42578125" style="24" customWidth="1"/>
    <col min="8935" max="8935" width="14.42578125" style="24" bestFit="1" customWidth="1"/>
    <col min="8936" max="8936" width="1.7109375" style="24" customWidth="1"/>
    <col min="8937" max="8937" width="13.7109375" style="24" bestFit="1" customWidth="1"/>
    <col min="8938" max="8938" width="1.7109375" style="24" customWidth="1"/>
    <col min="8939" max="8939" width="13" style="24" bestFit="1" customWidth="1"/>
    <col min="8940" max="9184" width="11.28515625" style="24"/>
    <col min="9185" max="9185" width="61.5703125" style="24" customWidth="1"/>
    <col min="9186" max="9186" width="2.5703125" style="24" customWidth="1"/>
    <col min="9187" max="9187" width="13.7109375" style="24" bestFit="1" customWidth="1"/>
    <col min="9188" max="9188" width="1.7109375" style="24" customWidth="1"/>
    <col min="9189" max="9189" width="14.42578125" style="24" bestFit="1" customWidth="1"/>
    <col min="9190" max="9190" width="1.42578125" style="24" customWidth="1"/>
    <col min="9191" max="9191" width="14.42578125" style="24" bestFit="1" customWidth="1"/>
    <col min="9192" max="9192" width="1.7109375" style="24" customWidth="1"/>
    <col min="9193" max="9193" width="13.7109375" style="24" bestFit="1" customWidth="1"/>
    <col min="9194" max="9194" width="1.7109375" style="24" customWidth="1"/>
    <col min="9195" max="9195" width="13" style="24" bestFit="1" customWidth="1"/>
    <col min="9196" max="9440" width="11.28515625" style="24"/>
    <col min="9441" max="9441" width="61.5703125" style="24" customWidth="1"/>
    <col min="9442" max="9442" width="2.5703125" style="24" customWidth="1"/>
    <col min="9443" max="9443" width="13.7109375" style="24" bestFit="1" customWidth="1"/>
    <col min="9444" max="9444" width="1.7109375" style="24" customWidth="1"/>
    <col min="9445" max="9445" width="14.42578125" style="24" bestFit="1" customWidth="1"/>
    <col min="9446" max="9446" width="1.42578125" style="24" customWidth="1"/>
    <col min="9447" max="9447" width="14.42578125" style="24" bestFit="1" customWidth="1"/>
    <col min="9448" max="9448" width="1.7109375" style="24" customWidth="1"/>
    <col min="9449" max="9449" width="13.7109375" style="24" bestFit="1" customWidth="1"/>
    <col min="9450" max="9450" width="1.7109375" style="24" customWidth="1"/>
    <col min="9451" max="9451" width="13" style="24" bestFit="1" customWidth="1"/>
    <col min="9452" max="9696" width="11.28515625" style="24"/>
    <col min="9697" max="9697" width="61.5703125" style="24" customWidth="1"/>
    <col min="9698" max="9698" width="2.5703125" style="24" customWidth="1"/>
    <col min="9699" max="9699" width="13.7109375" style="24" bestFit="1" customWidth="1"/>
    <col min="9700" max="9700" width="1.7109375" style="24" customWidth="1"/>
    <col min="9701" max="9701" width="14.42578125" style="24" bestFit="1" customWidth="1"/>
    <col min="9702" max="9702" width="1.42578125" style="24" customWidth="1"/>
    <col min="9703" max="9703" width="14.42578125" style="24" bestFit="1" customWidth="1"/>
    <col min="9704" max="9704" width="1.7109375" style="24" customWidth="1"/>
    <col min="9705" max="9705" width="13.7109375" style="24" bestFit="1" customWidth="1"/>
    <col min="9706" max="9706" width="1.7109375" style="24" customWidth="1"/>
    <col min="9707" max="9707" width="13" style="24" bestFit="1" customWidth="1"/>
    <col min="9708" max="9952" width="11.28515625" style="24"/>
    <col min="9953" max="9953" width="61.5703125" style="24" customWidth="1"/>
    <col min="9954" max="9954" width="2.5703125" style="24" customWidth="1"/>
    <col min="9955" max="9955" width="13.7109375" style="24" bestFit="1" customWidth="1"/>
    <col min="9956" max="9956" width="1.7109375" style="24" customWidth="1"/>
    <col min="9957" max="9957" width="14.42578125" style="24" bestFit="1" customWidth="1"/>
    <col min="9958" max="9958" width="1.42578125" style="24" customWidth="1"/>
    <col min="9959" max="9959" width="14.42578125" style="24" bestFit="1" customWidth="1"/>
    <col min="9960" max="9960" width="1.7109375" style="24" customWidth="1"/>
    <col min="9961" max="9961" width="13.7109375" style="24" bestFit="1" customWidth="1"/>
    <col min="9962" max="9962" width="1.7109375" style="24" customWidth="1"/>
    <col min="9963" max="9963" width="13" style="24" bestFit="1" customWidth="1"/>
    <col min="9964" max="10208" width="11.28515625" style="24"/>
    <col min="10209" max="10209" width="61.5703125" style="24" customWidth="1"/>
    <col min="10210" max="10210" width="2.5703125" style="24" customWidth="1"/>
    <col min="10211" max="10211" width="13.7109375" style="24" bestFit="1" customWidth="1"/>
    <col min="10212" max="10212" width="1.7109375" style="24" customWidth="1"/>
    <col min="10213" max="10213" width="14.42578125" style="24" bestFit="1" customWidth="1"/>
    <col min="10214" max="10214" width="1.42578125" style="24" customWidth="1"/>
    <col min="10215" max="10215" width="14.42578125" style="24" bestFit="1" customWidth="1"/>
    <col min="10216" max="10216" width="1.7109375" style="24" customWidth="1"/>
    <col min="10217" max="10217" width="13.7109375" style="24" bestFit="1" customWidth="1"/>
    <col min="10218" max="10218" width="1.7109375" style="24" customWidth="1"/>
    <col min="10219" max="10219" width="13" style="24" bestFit="1" customWidth="1"/>
    <col min="10220" max="10464" width="11.28515625" style="24"/>
    <col min="10465" max="10465" width="61.5703125" style="24" customWidth="1"/>
    <col min="10466" max="10466" width="2.5703125" style="24" customWidth="1"/>
    <col min="10467" max="10467" width="13.7109375" style="24" bestFit="1" customWidth="1"/>
    <col min="10468" max="10468" width="1.7109375" style="24" customWidth="1"/>
    <col min="10469" max="10469" width="14.42578125" style="24" bestFit="1" customWidth="1"/>
    <col min="10470" max="10470" width="1.42578125" style="24" customWidth="1"/>
    <col min="10471" max="10471" width="14.42578125" style="24" bestFit="1" customWidth="1"/>
    <col min="10472" max="10472" width="1.7109375" style="24" customWidth="1"/>
    <col min="10473" max="10473" width="13.7109375" style="24" bestFit="1" customWidth="1"/>
    <col min="10474" max="10474" width="1.7109375" style="24" customWidth="1"/>
    <col min="10475" max="10475" width="13" style="24" bestFit="1" customWidth="1"/>
    <col min="10476" max="10720" width="11.28515625" style="24"/>
    <col min="10721" max="10721" width="61.5703125" style="24" customWidth="1"/>
    <col min="10722" max="10722" width="2.5703125" style="24" customWidth="1"/>
    <col min="10723" max="10723" width="13.7109375" style="24" bestFit="1" customWidth="1"/>
    <col min="10724" max="10724" width="1.7109375" style="24" customWidth="1"/>
    <col min="10725" max="10725" width="14.42578125" style="24" bestFit="1" customWidth="1"/>
    <col min="10726" max="10726" width="1.42578125" style="24" customWidth="1"/>
    <col min="10727" max="10727" width="14.42578125" style="24" bestFit="1" customWidth="1"/>
    <col min="10728" max="10728" width="1.7109375" style="24" customWidth="1"/>
    <col min="10729" max="10729" width="13.7109375" style="24" bestFit="1" customWidth="1"/>
    <col min="10730" max="10730" width="1.7109375" style="24" customWidth="1"/>
    <col min="10731" max="10731" width="13" style="24" bestFit="1" customWidth="1"/>
    <col min="10732" max="10976" width="11.28515625" style="24"/>
    <col min="10977" max="10977" width="61.5703125" style="24" customWidth="1"/>
    <col min="10978" max="10978" width="2.5703125" style="24" customWidth="1"/>
    <col min="10979" max="10979" width="13.7109375" style="24" bestFit="1" customWidth="1"/>
    <col min="10980" max="10980" width="1.7109375" style="24" customWidth="1"/>
    <col min="10981" max="10981" width="14.42578125" style="24" bestFit="1" customWidth="1"/>
    <col min="10982" max="10982" width="1.42578125" style="24" customWidth="1"/>
    <col min="10983" max="10983" width="14.42578125" style="24" bestFit="1" customWidth="1"/>
    <col min="10984" max="10984" width="1.7109375" style="24" customWidth="1"/>
    <col min="10985" max="10985" width="13.7109375" style="24" bestFit="1" customWidth="1"/>
    <col min="10986" max="10986" width="1.7109375" style="24" customWidth="1"/>
    <col min="10987" max="10987" width="13" style="24" bestFit="1" customWidth="1"/>
    <col min="10988" max="11232" width="11.28515625" style="24"/>
    <col min="11233" max="11233" width="61.5703125" style="24" customWidth="1"/>
    <col min="11234" max="11234" width="2.5703125" style="24" customWidth="1"/>
    <col min="11235" max="11235" width="13.7109375" style="24" bestFit="1" customWidth="1"/>
    <col min="11236" max="11236" width="1.7109375" style="24" customWidth="1"/>
    <col min="11237" max="11237" width="14.42578125" style="24" bestFit="1" customWidth="1"/>
    <col min="11238" max="11238" width="1.42578125" style="24" customWidth="1"/>
    <col min="11239" max="11239" width="14.42578125" style="24" bestFit="1" customWidth="1"/>
    <col min="11240" max="11240" width="1.7109375" style="24" customWidth="1"/>
    <col min="11241" max="11241" width="13.7109375" style="24" bestFit="1" customWidth="1"/>
    <col min="11242" max="11242" width="1.7109375" style="24" customWidth="1"/>
    <col min="11243" max="11243" width="13" style="24" bestFit="1" customWidth="1"/>
    <col min="11244" max="11488" width="11.28515625" style="24"/>
    <col min="11489" max="11489" width="61.5703125" style="24" customWidth="1"/>
    <col min="11490" max="11490" width="2.5703125" style="24" customWidth="1"/>
    <col min="11491" max="11491" width="13.7109375" style="24" bestFit="1" customWidth="1"/>
    <col min="11492" max="11492" width="1.7109375" style="24" customWidth="1"/>
    <col min="11493" max="11493" width="14.42578125" style="24" bestFit="1" customWidth="1"/>
    <col min="11494" max="11494" width="1.42578125" style="24" customWidth="1"/>
    <col min="11495" max="11495" width="14.42578125" style="24" bestFit="1" customWidth="1"/>
    <col min="11496" max="11496" width="1.7109375" style="24" customWidth="1"/>
    <col min="11497" max="11497" width="13.7109375" style="24" bestFit="1" customWidth="1"/>
    <col min="11498" max="11498" width="1.7109375" style="24" customWidth="1"/>
    <col min="11499" max="11499" width="13" style="24" bestFit="1" customWidth="1"/>
    <col min="11500" max="11744" width="11.28515625" style="24"/>
    <col min="11745" max="11745" width="61.5703125" style="24" customWidth="1"/>
    <col min="11746" max="11746" width="2.5703125" style="24" customWidth="1"/>
    <col min="11747" max="11747" width="13.7109375" style="24" bestFit="1" customWidth="1"/>
    <col min="11748" max="11748" width="1.7109375" style="24" customWidth="1"/>
    <col min="11749" max="11749" width="14.42578125" style="24" bestFit="1" customWidth="1"/>
    <col min="11750" max="11750" width="1.42578125" style="24" customWidth="1"/>
    <col min="11751" max="11751" width="14.42578125" style="24" bestFit="1" customWidth="1"/>
    <col min="11752" max="11752" width="1.7109375" style="24" customWidth="1"/>
    <col min="11753" max="11753" width="13.7109375" style="24" bestFit="1" customWidth="1"/>
    <col min="11754" max="11754" width="1.7109375" style="24" customWidth="1"/>
    <col min="11755" max="11755" width="13" style="24" bestFit="1" customWidth="1"/>
    <col min="11756" max="12000" width="11.28515625" style="24"/>
    <col min="12001" max="12001" width="61.5703125" style="24" customWidth="1"/>
    <col min="12002" max="12002" width="2.5703125" style="24" customWidth="1"/>
    <col min="12003" max="12003" width="13.7109375" style="24" bestFit="1" customWidth="1"/>
    <col min="12004" max="12004" width="1.7109375" style="24" customWidth="1"/>
    <col min="12005" max="12005" width="14.42578125" style="24" bestFit="1" customWidth="1"/>
    <col min="12006" max="12006" width="1.42578125" style="24" customWidth="1"/>
    <col min="12007" max="12007" width="14.42578125" style="24" bestFit="1" customWidth="1"/>
    <col min="12008" max="12008" width="1.7109375" style="24" customWidth="1"/>
    <col min="12009" max="12009" width="13.7109375" style="24" bestFit="1" customWidth="1"/>
    <col min="12010" max="12010" width="1.7109375" style="24" customWidth="1"/>
    <col min="12011" max="12011" width="13" style="24" bestFit="1" customWidth="1"/>
    <col min="12012" max="12256" width="11.28515625" style="24"/>
    <col min="12257" max="12257" width="61.5703125" style="24" customWidth="1"/>
    <col min="12258" max="12258" width="2.5703125" style="24" customWidth="1"/>
    <col min="12259" max="12259" width="13.7109375" style="24" bestFit="1" customWidth="1"/>
    <col min="12260" max="12260" width="1.7109375" style="24" customWidth="1"/>
    <col min="12261" max="12261" width="14.42578125" style="24" bestFit="1" customWidth="1"/>
    <col min="12262" max="12262" width="1.42578125" style="24" customWidth="1"/>
    <col min="12263" max="12263" width="14.42578125" style="24" bestFit="1" customWidth="1"/>
    <col min="12264" max="12264" width="1.7109375" style="24" customWidth="1"/>
    <col min="12265" max="12265" width="13.7109375" style="24" bestFit="1" customWidth="1"/>
    <col min="12266" max="12266" width="1.7109375" style="24" customWidth="1"/>
    <col min="12267" max="12267" width="13" style="24" bestFit="1" customWidth="1"/>
    <col min="12268" max="12512" width="11.28515625" style="24"/>
    <col min="12513" max="12513" width="61.5703125" style="24" customWidth="1"/>
    <col min="12514" max="12514" width="2.5703125" style="24" customWidth="1"/>
    <col min="12515" max="12515" width="13.7109375" style="24" bestFit="1" customWidth="1"/>
    <col min="12516" max="12516" width="1.7109375" style="24" customWidth="1"/>
    <col min="12517" max="12517" width="14.42578125" style="24" bestFit="1" customWidth="1"/>
    <col min="12518" max="12518" width="1.42578125" style="24" customWidth="1"/>
    <col min="12519" max="12519" width="14.42578125" style="24" bestFit="1" customWidth="1"/>
    <col min="12520" max="12520" width="1.7109375" style="24" customWidth="1"/>
    <col min="12521" max="12521" width="13.7109375" style="24" bestFit="1" customWidth="1"/>
    <col min="12522" max="12522" width="1.7109375" style="24" customWidth="1"/>
    <col min="12523" max="12523" width="13" style="24" bestFit="1" customWidth="1"/>
    <col min="12524" max="12768" width="11.28515625" style="24"/>
    <col min="12769" max="12769" width="61.5703125" style="24" customWidth="1"/>
    <col min="12770" max="12770" width="2.5703125" style="24" customWidth="1"/>
    <col min="12771" max="12771" width="13.7109375" style="24" bestFit="1" customWidth="1"/>
    <col min="12772" max="12772" width="1.7109375" style="24" customWidth="1"/>
    <col min="12773" max="12773" width="14.42578125" style="24" bestFit="1" customWidth="1"/>
    <col min="12774" max="12774" width="1.42578125" style="24" customWidth="1"/>
    <col min="12775" max="12775" width="14.42578125" style="24" bestFit="1" customWidth="1"/>
    <col min="12776" max="12776" width="1.7109375" style="24" customWidth="1"/>
    <col min="12777" max="12777" width="13.7109375" style="24" bestFit="1" customWidth="1"/>
    <col min="12778" max="12778" width="1.7109375" style="24" customWidth="1"/>
    <col min="12779" max="12779" width="13" style="24" bestFit="1" customWidth="1"/>
    <col min="12780" max="13024" width="11.28515625" style="24"/>
    <col min="13025" max="13025" width="61.5703125" style="24" customWidth="1"/>
    <col min="13026" max="13026" width="2.5703125" style="24" customWidth="1"/>
    <col min="13027" max="13027" width="13.7109375" style="24" bestFit="1" customWidth="1"/>
    <col min="13028" max="13028" width="1.7109375" style="24" customWidth="1"/>
    <col min="13029" max="13029" width="14.42578125" style="24" bestFit="1" customWidth="1"/>
    <col min="13030" max="13030" width="1.42578125" style="24" customWidth="1"/>
    <col min="13031" max="13031" width="14.42578125" style="24" bestFit="1" customWidth="1"/>
    <col min="13032" max="13032" width="1.7109375" style="24" customWidth="1"/>
    <col min="13033" max="13033" width="13.7109375" style="24" bestFit="1" customWidth="1"/>
    <col min="13034" max="13034" width="1.7109375" style="24" customWidth="1"/>
    <col min="13035" max="13035" width="13" style="24" bestFit="1" customWidth="1"/>
    <col min="13036" max="13280" width="11.28515625" style="24"/>
    <col min="13281" max="13281" width="61.5703125" style="24" customWidth="1"/>
    <col min="13282" max="13282" width="2.5703125" style="24" customWidth="1"/>
    <col min="13283" max="13283" width="13.7109375" style="24" bestFit="1" customWidth="1"/>
    <col min="13284" max="13284" width="1.7109375" style="24" customWidth="1"/>
    <col min="13285" max="13285" width="14.42578125" style="24" bestFit="1" customWidth="1"/>
    <col min="13286" max="13286" width="1.42578125" style="24" customWidth="1"/>
    <col min="13287" max="13287" width="14.42578125" style="24" bestFit="1" customWidth="1"/>
    <col min="13288" max="13288" width="1.7109375" style="24" customWidth="1"/>
    <col min="13289" max="13289" width="13.7109375" style="24" bestFit="1" customWidth="1"/>
    <col min="13290" max="13290" width="1.7109375" style="24" customWidth="1"/>
    <col min="13291" max="13291" width="13" style="24" bestFit="1" customWidth="1"/>
    <col min="13292" max="13536" width="11.28515625" style="24"/>
    <col min="13537" max="13537" width="61.5703125" style="24" customWidth="1"/>
    <col min="13538" max="13538" width="2.5703125" style="24" customWidth="1"/>
    <col min="13539" max="13539" width="13.7109375" style="24" bestFit="1" customWidth="1"/>
    <col min="13540" max="13540" width="1.7109375" style="24" customWidth="1"/>
    <col min="13541" max="13541" width="14.42578125" style="24" bestFit="1" customWidth="1"/>
    <col min="13542" max="13542" width="1.42578125" style="24" customWidth="1"/>
    <col min="13543" max="13543" width="14.42578125" style="24" bestFit="1" customWidth="1"/>
    <col min="13544" max="13544" width="1.7109375" style="24" customWidth="1"/>
    <col min="13545" max="13545" width="13.7109375" style="24" bestFit="1" customWidth="1"/>
    <col min="13546" max="13546" width="1.7109375" style="24" customWidth="1"/>
    <col min="13547" max="13547" width="13" style="24" bestFit="1" customWidth="1"/>
    <col min="13548" max="13792" width="11.28515625" style="24"/>
    <col min="13793" max="13793" width="61.5703125" style="24" customWidth="1"/>
    <col min="13794" max="13794" width="2.5703125" style="24" customWidth="1"/>
    <col min="13795" max="13795" width="13.7109375" style="24" bestFit="1" customWidth="1"/>
    <col min="13796" max="13796" width="1.7109375" style="24" customWidth="1"/>
    <col min="13797" max="13797" width="14.42578125" style="24" bestFit="1" customWidth="1"/>
    <col min="13798" max="13798" width="1.42578125" style="24" customWidth="1"/>
    <col min="13799" max="13799" width="14.42578125" style="24" bestFit="1" customWidth="1"/>
    <col min="13800" max="13800" width="1.7109375" style="24" customWidth="1"/>
    <col min="13801" max="13801" width="13.7109375" style="24" bestFit="1" customWidth="1"/>
    <col min="13802" max="13802" width="1.7109375" style="24" customWidth="1"/>
    <col min="13803" max="13803" width="13" style="24" bestFit="1" customWidth="1"/>
    <col min="13804" max="14048" width="11.28515625" style="24"/>
    <col min="14049" max="14049" width="61.5703125" style="24" customWidth="1"/>
    <col min="14050" max="14050" width="2.5703125" style="24" customWidth="1"/>
    <col min="14051" max="14051" width="13.7109375" style="24" bestFit="1" customWidth="1"/>
    <col min="14052" max="14052" width="1.7109375" style="24" customWidth="1"/>
    <col min="14053" max="14053" width="14.42578125" style="24" bestFit="1" customWidth="1"/>
    <col min="14054" max="14054" width="1.42578125" style="24" customWidth="1"/>
    <col min="14055" max="14055" width="14.42578125" style="24" bestFit="1" customWidth="1"/>
    <col min="14056" max="14056" width="1.7109375" style="24" customWidth="1"/>
    <col min="14057" max="14057" width="13.7109375" style="24" bestFit="1" customWidth="1"/>
    <col min="14058" max="14058" width="1.7109375" style="24" customWidth="1"/>
    <col min="14059" max="14059" width="13" style="24" bestFit="1" customWidth="1"/>
    <col min="14060" max="14304" width="11.28515625" style="24"/>
    <col min="14305" max="14305" width="61.5703125" style="24" customWidth="1"/>
    <col min="14306" max="14306" width="2.5703125" style="24" customWidth="1"/>
    <col min="14307" max="14307" width="13.7109375" style="24" bestFit="1" customWidth="1"/>
    <col min="14308" max="14308" width="1.7109375" style="24" customWidth="1"/>
    <col min="14309" max="14309" width="14.42578125" style="24" bestFit="1" customWidth="1"/>
    <col min="14310" max="14310" width="1.42578125" style="24" customWidth="1"/>
    <col min="14311" max="14311" width="14.42578125" style="24" bestFit="1" customWidth="1"/>
    <col min="14312" max="14312" width="1.7109375" style="24" customWidth="1"/>
    <col min="14313" max="14313" width="13.7109375" style="24" bestFit="1" customWidth="1"/>
    <col min="14314" max="14314" width="1.7109375" style="24" customWidth="1"/>
    <col min="14315" max="14315" width="13" style="24" bestFit="1" customWidth="1"/>
    <col min="14316" max="14560" width="11.28515625" style="24"/>
    <col min="14561" max="14561" width="61.5703125" style="24" customWidth="1"/>
    <col min="14562" max="14562" width="2.5703125" style="24" customWidth="1"/>
    <col min="14563" max="14563" width="13.7109375" style="24" bestFit="1" customWidth="1"/>
    <col min="14564" max="14564" width="1.7109375" style="24" customWidth="1"/>
    <col min="14565" max="14565" width="14.42578125" style="24" bestFit="1" customWidth="1"/>
    <col min="14566" max="14566" width="1.42578125" style="24" customWidth="1"/>
    <col min="14567" max="14567" width="14.42578125" style="24" bestFit="1" customWidth="1"/>
    <col min="14568" max="14568" width="1.7109375" style="24" customWidth="1"/>
    <col min="14569" max="14569" width="13.7109375" style="24" bestFit="1" customWidth="1"/>
    <col min="14570" max="14570" width="1.7109375" style="24" customWidth="1"/>
    <col min="14571" max="14571" width="13" style="24" bestFit="1" customWidth="1"/>
    <col min="14572" max="14816" width="11.28515625" style="24"/>
    <col min="14817" max="14817" width="61.5703125" style="24" customWidth="1"/>
    <col min="14818" max="14818" width="2.5703125" style="24" customWidth="1"/>
    <col min="14819" max="14819" width="13.7109375" style="24" bestFit="1" customWidth="1"/>
    <col min="14820" max="14820" width="1.7109375" style="24" customWidth="1"/>
    <col min="14821" max="14821" width="14.42578125" style="24" bestFit="1" customWidth="1"/>
    <col min="14822" max="14822" width="1.42578125" style="24" customWidth="1"/>
    <col min="14823" max="14823" width="14.42578125" style="24" bestFit="1" customWidth="1"/>
    <col min="14824" max="14824" width="1.7109375" style="24" customWidth="1"/>
    <col min="14825" max="14825" width="13.7109375" style="24" bestFit="1" customWidth="1"/>
    <col min="14826" max="14826" width="1.7109375" style="24" customWidth="1"/>
    <col min="14827" max="14827" width="13" style="24" bestFit="1" customWidth="1"/>
    <col min="14828" max="15072" width="11.28515625" style="24"/>
    <col min="15073" max="15073" width="61.5703125" style="24" customWidth="1"/>
    <col min="15074" max="15074" width="2.5703125" style="24" customWidth="1"/>
    <col min="15075" max="15075" width="13.7109375" style="24" bestFit="1" customWidth="1"/>
    <col min="15076" max="15076" width="1.7109375" style="24" customWidth="1"/>
    <col min="15077" max="15077" width="14.42578125" style="24" bestFit="1" customWidth="1"/>
    <col min="15078" max="15078" width="1.42578125" style="24" customWidth="1"/>
    <col min="15079" max="15079" width="14.42578125" style="24" bestFit="1" customWidth="1"/>
    <col min="15080" max="15080" width="1.7109375" style="24" customWidth="1"/>
    <col min="15081" max="15081" width="13.7109375" style="24" bestFit="1" customWidth="1"/>
    <col min="15082" max="15082" width="1.7109375" style="24" customWidth="1"/>
    <col min="15083" max="15083" width="13" style="24" bestFit="1" customWidth="1"/>
    <col min="15084" max="15328" width="11.28515625" style="24"/>
    <col min="15329" max="15329" width="61.5703125" style="24" customWidth="1"/>
    <col min="15330" max="15330" width="2.5703125" style="24" customWidth="1"/>
    <col min="15331" max="15331" width="13.7109375" style="24" bestFit="1" customWidth="1"/>
    <col min="15332" max="15332" width="1.7109375" style="24" customWidth="1"/>
    <col min="15333" max="15333" width="14.42578125" style="24" bestFit="1" customWidth="1"/>
    <col min="15334" max="15334" width="1.42578125" style="24" customWidth="1"/>
    <col min="15335" max="15335" width="14.42578125" style="24" bestFit="1" customWidth="1"/>
    <col min="15336" max="15336" width="1.7109375" style="24" customWidth="1"/>
    <col min="15337" max="15337" width="13.7109375" style="24" bestFit="1" customWidth="1"/>
    <col min="15338" max="15338" width="1.7109375" style="24" customWidth="1"/>
    <col min="15339" max="15339" width="13" style="24" bestFit="1" customWidth="1"/>
    <col min="15340" max="15584" width="11.28515625" style="24"/>
    <col min="15585" max="15585" width="61.5703125" style="24" customWidth="1"/>
    <col min="15586" max="15586" width="2.5703125" style="24" customWidth="1"/>
    <col min="15587" max="15587" width="13.7109375" style="24" bestFit="1" customWidth="1"/>
    <col min="15588" max="15588" width="1.7109375" style="24" customWidth="1"/>
    <col min="15589" max="15589" width="14.42578125" style="24" bestFit="1" customWidth="1"/>
    <col min="15590" max="15590" width="1.42578125" style="24" customWidth="1"/>
    <col min="15591" max="15591" width="14.42578125" style="24" bestFit="1" customWidth="1"/>
    <col min="15592" max="15592" width="1.7109375" style="24" customWidth="1"/>
    <col min="15593" max="15593" width="13.7109375" style="24" bestFit="1" customWidth="1"/>
    <col min="15594" max="15594" width="1.7109375" style="24" customWidth="1"/>
    <col min="15595" max="15595" width="13" style="24" bestFit="1" customWidth="1"/>
    <col min="15596" max="15840" width="11.28515625" style="24"/>
    <col min="15841" max="15841" width="61.5703125" style="24" customWidth="1"/>
    <col min="15842" max="15842" width="2.5703125" style="24" customWidth="1"/>
    <col min="15843" max="15843" width="13.7109375" style="24" bestFit="1" customWidth="1"/>
    <col min="15844" max="15844" width="1.7109375" style="24" customWidth="1"/>
    <col min="15845" max="15845" width="14.42578125" style="24" bestFit="1" customWidth="1"/>
    <col min="15846" max="15846" width="1.42578125" style="24" customWidth="1"/>
    <col min="15847" max="15847" width="14.42578125" style="24" bestFit="1" customWidth="1"/>
    <col min="15848" max="15848" width="1.7109375" style="24" customWidth="1"/>
    <col min="15849" max="15849" width="13.7109375" style="24" bestFit="1" customWidth="1"/>
    <col min="15850" max="15850" width="1.7109375" style="24" customWidth="1"/>
    <col min="15851" max="15851" width="13" style="24" bestFit="1" customWidth="1"/>
    <col min="15852" max="16096" width="11.28515625" style="24"/>
    <col min="16097" max="16097" width="61.5703125" style="24" customWidth="1"/>
    <col min="16098" max="16098" width="2.5703125" style="24" customWidth="1"/>
    <col min="16099" max="16099" width="13.7109375" style="24" bestFit="1" customWidth="1"/>
    <col min="16100" max="16100" width="1.7109375" style="24" customWidth="1"/>
    <col min="16101" max="16101" width="14.42578125" style="24" bestFit="1" customWidth="1"/>
    <col min="16102" max="16102" width="1.42578125" style="24" customWidth="1"/>
    <col min="16103" max="16103" width="14.42578125" style="24" bestFit="1" customWidth="1"/>
    <col min="16104" max="16104" width="1.7109375" style="24" customWidth="1"/>
    <col min="16105" max="16105" width="13.7109375" style="24" bestFit="1" customWidth="1"/>
    <col min="16106" max="16106" width="1.7109375" style="24" customWidth="1"/>
    <col min="16107" max="16107" width="13" style="24" bestFit="1" customWidth="1"/>
    <col min="16108" max="16384" width="11.28515625" style="24"/>
  </cols>
  <sheetData>
    <row r="1" spans="1:8" ht="12.95" customHeight="1">
      <c r="A1" s="312" t="s">
        <v>133</v>
      </c>
      <c r="B1" s="312"/>
      <c r="C1" s="312"/>
      <c r="D1" s="312"/>
      <c r="E1" s="312"/>
      <c r="F1" s="312"/>
      <c r="G1" s="312"/>
    </row>
    <row r="2" spans="1:8" ht="12.95" customHeight="1">
      <c r="A2" s="313" t="s">
        <v>5</v>
      </c>
      <c r="B2" s="313"/>
      <c r="C2" s="313"/>
      <c r="D2" s="313"/>
      <c r="E2" s="313"/>
      <c r="F2" s="313"/>
      <c r="G2" s="313"/>
    </row>
    <row r="3" spans="1:8" ht="12.95" customHeight="1">
      <c r="A3" s="313" t="s">
        <v>6</v>
      </c>
      <c r="B3" s="313"/>
      <c r="C3" s="313"/>
      <c r="D3" s="313"/>
      <c r="E3" s="313"/>
      <c r="F3" s="313"/>
      <c r="G3" s="313"/>
    </row>
    <row r="4" spans="1:8" s="2" customFormat="1">
      <c r="A4" s="315" t="s">
        <v>2</v>
      </c>
      <c r="B4" s="315"/>
      <c r="C4" s="315"/>
      <c r="D4" s="315"/>
      <c r="E4" s="315"/>
      <c r="F4" s="315"/>
      <c r="G4" s="315"/>
      <c r="H4" s="70"/>
    </row>
    <row r="5" spans="1:8" ht="12.95" customHeight="1">
      <c r="A5" s="68"/>
      <c r="B5" s="257"/>
      <c r="C5" s="188"/>
      <c r="D5" s="12"/>
      <c r="E5" s="188"/>
      <c r="F5" s="12"/>
      <c r="G5" s="192"/>
    </row>
    <row r="6" spans="1:8">
      <c r="A6" s="69"/>
      <c r="B6" s="314" t="s">
        <v>61</v>
      </c>
      <c r="C6" s="314"/>
      <c r="D6" s="314"/>
      <c r="E6" s="314"/>
      <c r="F6" s="314"/>
      <c r="G6" s="198"/>
    </row>
    <row r="7" spans="1:8">
      <c r="A7" s="177"/>
      <c r="B7" s="218" t="s">
        <v>171</v>
      </c>
      <c r="C7" s="58"/>
      <c r="D7" s="218" t="s">
        <v>152</v>
      </c>
      <c r="E7" s="58"/>
      <c r="F7" s="191" t="str">
        <f>+B7</f>
        <v>September 30,</v>
      </c>
      <c r="G7" s="28"/>
    </row>
    <row r="8" spans="1:8">
      <c r="B8" s="219" t="s">
        <v>145</v>
      </c>
      <c r="C8" s="58"/>
      <c r="D8" s="219" t="s">
        <v>145</v>
      </c>
      <c r="E8" s="58"/>
      <c r="F8" s="1" t="s">
        <v>119</v>
      </c>
      <c r="G8" s="28"/>
    </row>
    <row r="9" spans="1:8" s="117" customFormat="1">
      <c r="A9" s="11" t="s">
        <v>62</v>
      </c>
      <c r="B9" s="218"/>
      <c r="C9" s="118"/>
      <c r="D9" s="199"/>
      <c r="E9" s="118"/>
      <c r="F9" s="199"/>
      <c r="G9" s="28"/>
    </row>
    <row r="10" spans="1:8" ht="17.25" customHeight="1">
      <c r="A10" s="24" t="s">
        <v>64</v>
      </c>
      <c r="B10" s="204">
        <f>'Detailed Revenue'!C10+'Detailed Revenue'!C16+'Detailed Revenue'!C22+'Detailed Revenue'!C28</f>
        <v>557</v>
      </c>
      <c r="C10" s="118"/>
      <c r="D10" s="204">
        <f>'Detailed Revenue'!E10+'Detailed Revenue'!E16+'Detailed Revenue'!E22+'Detailed Revenue'!E28</f>
        <v>532</v>
      </c>
      <c r="E10" s="118"/>
      <c r="F10" s="13">
        <f>'Detailed Revenue'!G10+'Detailed Revenue'!G16+'Detailed Revenue'!G22+'Detailed Revenue'!G28</f>
        <v>542</v>
      </c>
      <c r="G10" s="13">
        <f>'Detailed Revenue'!H10+'Detailed Revenue'!H16+'Detailed Revenue'!H22+'Detailed Revenue'!H28</f>
        <v>0</v>
      </c>
    </row>
    <row r="11" spans="1:8" ht="17.25" customHeight="1">
      <c r="A11" s="14" t="s">
        <v>99</v>
      </c>
      <c r="B11" s="139"/>
      <c r="C11" s="15"/>
      <c r="D11" s="139"/>
      <c r="E11" s="15"/>
      <c r="F11" s="119"/>
      <c r="G11" s="197"/>
    </row>
    <row r="12" spans="1:8" ht="17.25" customHeight="1">
      <c r="A12" s="65" t="s">
        <v>7</v>
      </c>
      <c r="B12" s="164">
        <f>'Detailed Revenue'!C12+'Detailed Revenue'!C18+'Detailed Revenue'!C24</f>
        <v>-265</v>
      </c>
      <c r="C12" s="15"/>
      <c r="D12" s="164">
        <f>'Detailed Revenue'!E12+'Detailed Revenue'!E18+'Detailed Revenue'!E24</f>
        <v>-256</v>
      </c>
      <c r="E12" s="15"/>
      <c r="F12" s="116">
        <f>'Detailed Revenue'!G12+'Detailed Revenue'!G18+'Detailed Revenue'!G24</f>
        <v>-256</v>
      </c>
      <c r="G12" s="116">
        <f>'Detailed Revenue'!H12+'Detailed Revenue'!H18+'Detailed Revenue'!H24</f>
        <v>0</v>
      </c>
    </row>
    <row r="13" spans="1:8" ht="17.25" customHeight="1">
      <c r="A13" s="24" t="s">
        <v>8</v>
      </c>
      <c r="B13" s="163">
        <f>'Detailed Revenue'!C13+'Detailed Revenue'!C19+'Detailed Revenue'!C25</f>
        <v>-79</v>
      </c>
      <c r="C13" s="15"/>
      <c r="D13" s="163">
        <f>'Detailed Revenue'!E13+'Detailed Revenue'!E19+'Detailed Revenue'!E25</f>
        <v>-82</v>
      </c>
      <c r="E13" s="15"/>
      <c r="F13" s="19">
        <f>'Detailed Revenue'!G13+'Detailed Revenue'!G19+'Detailed Revenue'!G25</f>
        <v>-86</v>
      </c>
      <c r="G13" s="116">
        <f>'Detailed Revenue'!H13+'Detailed Revenue'!H19+'Detailed Revenue'!H25</f>
        <v>0</v>
      </c>
    </row>
    <row r="14" spans="1:8" ht="17.25" customHeight="1">
      <c r="A14" s="65" t="s">
        <v>105</v>
      </c>
      <c r="B14" s="258">
        <f>B10+SUM(B12:B13)</f>
        <v>213</v>
      </c>
      <c r="C14" s="118"/>
      <c r="D14" s="258">
        <f>D10+SUM(D12:D13)</f>
        <v>194</v>
      </c>
      <c r="E14" s="118"/>
      <c r="F14" s="18">
        <f>F10+SUM(F12:F13)</f>
        <v>200</v>
      </c>
      <c r="G14" s="28"/>
    </row>
    <row r="15" spans="1:8" ht="17.25" customHeight="1">
      <c r="A15" s="66"/>
      <c r="B15" s="258"/>
      <c r="C15" s="25"/>
      <c r="D15" s="258"/>
      <c r="E15" s="25"/>
      <c r="F15" s="18"/>
      <c r="G15" s="28"/>
    </row>
    <row r="16" spans="1:8" ht="17.25" customHeight="1">
      <c r="A16" s="24" t="s">
        <v>65</v>
      </c>
      <c r="B16" s="164">
        <f>'Detailed Revenue'!C32</f>
        <v>68</v>
      </c>
      <c r="C16" s="25"/>
      <c r="D16" s="164">
        <f>'Detailed Revenue'!E32</f>
        <v>68</v>
      </c>
      <c r="E16" s="25"/>
      <c r="F16" s="116">
        <f>'Detailed Revenue'!G32</f>
        <v>66</v>
      </c>
      <c r="G16" s="116">
        <f>'Detailed Revenue'!H32</f>
        <v>0</v>
      </c>
    </row>
    <row r="17" spans="1:7" ht="17.25" customHeight="1">
      <c r="A17" s="24" t="s">
        <v>66</v>
      </c>
      <c r="B17" s="164">
        <f>'Detailed Revenue'!C38</f>
        <v>137</v>
      </c>
      <c r="C17" s="25"/>
      <c r="D17" s="164">
        <f>'Detailed Revenue'!E38</f>
        <v>134</v>
      </c>
      <c r="E17" s="25"/>
      <c r="F17" s="116">
        <f>'Detailed Revenue'!G38</f>
        <v>132</v>
      </c>
      <c r="G17" s="116">
        <f>'Detailed Revenue'!H38</f>
        <v>0</v>
      </c>
    </row>
    <row r="18" spans="1:7" ht="17.25" customHeight="1">
      <c r="A18" s="24" t="s">
        <v>67</v>
      </c>
      <c r="B18" s="163">
        <f>'Detailed Revenue'!C44</f>
        <v>167</v>
      </c>
      <c r="C18" s="118"/>
      <c r="D18" s="163">
        <f>'Detailed Revenue'!E44</f>
        <v>163</v>
      </c>
      <c r="E18" s="118"/>
      <c r="F18" s="19">
        <f>'Detailed Revenue'!G44</f>
        <v>131</v>
      </c>
      <c r="G18" s="116">
        <f>'Detailed Revenue'!H44</f>
        <v>0</v>
      </c>
    </row>
    <row r="19" spans="1:7" s="11" customFormat="1" ht="17.25" customHeight="1">
      <c r="A19" s="67"/>
      <c r="B19" s="259"/>
      <c r="C19" s="15"/>
      <c r="D19" s="259"/>
      <c r="E19" s="15"/>
      <c r="F19" s="20"/>
      <c r="G19" s="197"/>
    </row>
    <row r="20" spans="1:7" s="11" customFormat="1" ht="17.25" customHeight="1">
      <c r="A20" s="174" t="s">
        <v>144</v>
      </c>
      <c r="B20" s="163">
        <f>+B14+B17+B18+B16</f>
        <v>585</v>
      </c>
      <c r="C20" s="15"/>
      <c r="D20" s="163">
        <f>+D14+D17+D18+D16</f>
        <v>559</v>
      </c>
      <c r="E20" s="15"/>
      <c r="F20" s="19">
        <f>+F14+F17+F18+F16</f>
        <v>529</v>
      </c>
      <c r="G20" s="197"/>
    </row>
    <row r="21" spans="1:7" s="11" customFormat="1" ht="17.25" customHeight="1">
      <c r="A21" s="174"/>
      <c r="B21" s="164"/>
      <c r="C21" s="15"/>
      <c r="D21" s="164"/>
      <c r="E21" s="15"/>
      <c r="F21" s="116"/>
      <c r="G21" s="197"/>
    </row>
    <row r="22" spans="1:7" ht="17.25" customHeight="1">
      <c r="A22" s="11" t="s">
        <v>63</v>
      </c>
      <c r="B22" s="260"/>
      <c r="C22" s="21"/>
      <c r="D22" s="260"/>
      <c r="E22" s="21"/>
      <c r="F22" s="22"/>
      <c r="G22" s="196"/>
    </row>
    <row r="23" spans="1:7" ht="17.25" customHeight="1">
      <c r="A23" s="24" t="s">
        <v>9</v>
      </c>
      <c r="B23" s="261">
        <v>168</v>
      </c>
      <c r="C23" s="21"/>
      <c r="D23" s="261">
        <v>164</v>
      </c>
      <c r="E23" s="21"/>
      <c r="F23" s="103">
        <v>150</v>
      </c>
      <c r="G23" s="196"/>
    </row>
    <row r="24" spans="1:7" ht="17.25" customHeight="1">
      <c r="A24" s="24" t="s">
        <v>10</v>
      </c>
      <c r="B24" s="261">
        <v>8</v>
      </c>
      <c r="C24" s="118"/>
      <c r="D24" s="261">
        <v>8</v>
      </c>
      <c r="E24" s="118"/>
      <c r="F24" s="103">
        <v>6</v>
      </c>
      <c r="G24" s="28"/>
    </row>
    <row r="25" spans="1:7" ht="17.25" customHeight="1">
      <c r="A25" s="24" t="s">
        <v>11</v>
      </c>
      <c r="B25" s="261">
        <v>46</v>
      </c>
      <c r="C25" s="118"/>
      <c r="D25" s="261">
        <v>41</v>
      </c>
      <c r="E25" s="118"/>
      <c r="F25" s="103">
        <v>34</v>
      </c>
      <c r="G25" s="28"/>
    </row>
    <row r="26" spans="1:7" ht="17.25" customHeight="1">
      <c r="A26" s="24" t="s">
        <v>12</v>
      </c>
      <c r="B26" s="261">
        <v>40</v>
      </c>
      <c r="C26" s="118"/>
      <c r="D26" s="261">
        <v>35</v>
      </c>
      <c r="E26" s="118"/>
      <c r="F26" s="103">
        <v>33</v>
      </c>
      <c r="G26" s="28"/>
    </row>
    <row r="27" spans="1:7" ht="17.25" customHeight="1">
      <c r="A27" s="24" t="s">
        <v>13</v>
      </c>
      <c r="B27" s="261">
        <v>28</v>
      </c>
      <c r="C27" s="118"/>
      <c r="D27" s="261">
        <v>27</v>
      </c>
      <c r="E27" s="118"/>
      <c r="F27" s="103">
        <v>23</v>
      </c>
      <c r="G27" s="28"/>
    </row>
    <row r="28" spans="1:7" ht="17.25" customHeight="1">
      <c r="A28" s="24" t="s">
        <v>14</v>
      </c>
      <c r="B28" s="261">
        <v>23</v>
      </c>
      <c r="C28" s="118"/>
      <c r="D28" s="261">
        <v>19</v>
      </c>
      <c r="E28" s="118"/>
      <c r="F28" s="103">
        <v>22</v>
      </c>
      <c r="G28" s="28"/>
    </row>
    <row r="29" spans="1:7" ht="17.25" customHeight="1">
      <c r="A29" s="117" t="s">
        <v>15</v>
      </c>
      <c r="B29" s="261">
        <v>8</v>
      </c>
      <c r="C29" s="118"/>
      <c r="D29" s="261">
        <v>6</v>
      </c>
      <c r="E29" s="118"/>
      <c r="F29" s="103">
        <v>7</v>
      </c>
      <c r="G29" s="28"/>
    </row>
    <row r="30" spans="1:7" ht="17.25" customHeight="1">
      <c r="A30" s="117" t="s">
        <v>16</v>
      </c>
      <c r="B30" s="261">
        <v>12</v>
      </c>
      <c r="C30" s="118"/>
      <c r="D30" s="261">
        <v>35</v>
      </c>
      <c r="E30" s="118"/>
      <c r="F30" s="103">
        <v>4</v>
      </c>
      <c r="G30" s="28"/>
    </row>
    <row r="31" spans="1:7" s="117" customFormat="1" ht="17.25" customHeight="1">
      <c r="A31" s="117" t="s">
        <v>17</v>
      </c>
      <c r="B31" s="261">
        <v>19</v>
      </c>
      <c r="C31" s="118"/>
      <c r="D31" s="261">
        <v>17</v>
      </c>
      <c r="E31" s="118"/>
      <c r="F31" s="103">
        <v>11</v>
      </c>
      <c r="G31" s="28"/>
    </row>
    <row r="32" spans="1:7" s="117" customFormat="1" ht="17.25" customHeight="1">
      <c r="A32" s="117" t="s">
        <v>120</v>
      </c>
      <c r="B32" s="261">
        <v>0</v>
      </c>
      <c r="C32" s="118"/>
      <c r="D32" s="261">
        <v>33</v>
      </c>
      <c r="E32" s="118"/>
      <c r="F32" s="103">
        <v>8</v>
      </c>
      <c r="G32" s="28"/>
    </row>
    <row r="33" spans="1:7" s="11" customFormat="1" ht="17.25" customHeight="1">
      <c r="A33" s="11" t="s">
        <v>18</v>
      </c>
      <c r="B33" s="262">
        <f>SUM(B23:B32)</f>
        <v>352</v>
      </c>
      <c r="C33" s="15"/>
      <c r="D33" s="262">
        <f>SUM(D23:D32)</f>
        <v>385</v>
      </c>
      <c r="E33" s="15"/>
      <c r="F33" s="17">
        <f>SUM(F23:F32)</f>
        <v>298</v>
      </c>
      <c r="G33" s="197"/>
    </row>
    <row r="34" spans="1:7" s="11" customFormat="1" ht="9.75" customHeight="1">
      <c r="A34" s="117"/>
      <c r="B34" s="164"/>
      <c r="C34" s="15"/>
      <c r="D34" s="164"/>
      <c r="E34" s="15"/>
      <c r="F34" s="116"/>
      <c r="G34" s="197"/>
    </row>
    <row r="35" spans="1:7" s="16" customFormat="1" ht="17.25" customHeight="1">
      <c r="A35" s="52" t="s">
        <v>19</v>
      </c>
      <c r="B35" s="164">
        <f>B20-B33</f>
        <v>233</v>
      </c>
      <c r="C35" s="28"/>
      <c r="D35" s="164">
        <f>D20-D33</f>
        <v>174</v>
      </c>
      <c r="E35" s="28"/>
      <c r="F35" s="116">
        <f>F20-F33</f>
        <v>231</v>
      </c>
      <c r="G35" s="28"/>
    </row>
    <row r="36" spans="1:7" s="16" customFormat="1" ht="9.75" customHeight="1">
      <c r="A36" s="119"/>
      <c r="B36" s="164"/>
      <c r="C36" s="28"/>
      <c r="D36" s="164"/>
      <c r="E36" s="28"/>
      <c r="F36" s="116"/>
      <c r="G36" s="28"/>
    </row>
    <row r="37" spans="1:7" ht="17.25" customHeight="1">
      <c r="A37" s="117" t="s">
        <v>54</v>
      </c>
      <c r="B37" s="244">
        <v>1</v>
      </c>
      <c r="C37" s="118"/>
      <c r="D37" s="244">
        <v>1</v>
      </c>
      <c r="E37" s="118"/>
      <c r="F37" s="115">
        <v>1</v>
      </c>
      <c r="G37" s="28"/>
    </row>
    <row r="38" spans="1:7" ht="17.25" customHeight="1">
      <c r="A38" s="117" t="s">
        <v>53</v>
      </c>
      <c r="B38" s="244">
        <v>-37</v>
      </c>
      <c r="C38" s="118"/>
      <c r="D38" s="244">
        <v>-32</v>
      </c>
      <c r="E38" s="118"/>
      <c r="F38" s="115">
        <v>-28</v>
      </c>
      <c r="G38" s="28"/>
    </row>
    <row r="39" spans="1:7" s="177" customFormat="1" ht="17.25" customHeight="1">
      <c r="A39" s="177" t="s">
        <v>147</v>
      </c>
      <c r="B39" s="244">
        <v>0</v>
      </c>
      <c r="C39" s="118"/>
      <c r="D39" s="244">
        <v>2</v>
      </c>
      <c r="E39" s="118"/>
      <c r="F39" s="115">
        <v>0</v>
      </c>
      <c r="G39" s="28"/>
    </row>
    <row r="40" spans="1:7" ht="19.5" customHeight="1">
      <c r="A40" s="117" t="s">
        <v>121</v>
      </c>
      <c r="B40" s="244">
        <v>2</v>
      </c>
      <c r="C40" s="118"/>
      <c r="D40" s="244">
        <v>1</v>
      </c>
      <c r="E40" s="118"/>
      <c r="F40" s="115">
        <v>2</v>
      </c>
      <c r="G40" s="28"/>
    </row>
    <row r="41" spans="1:7" s="117" customFormat="1" ht="4.5" customHeight="1">
      <c r="B41" s="244"/>
      <c r="C41" s="118"/>
      <c r="D41" s="244"/>
      <c r="E41" s="118"/>
      <c r="F41" s="115"/>
      <c r="G41" s="28"/>
    </row>
    <row r="42" spans="1:7" ht="17.25" customHeight="1">
      <c r="A42" s="11" t="s">
        <v>20</v>
      </c>
      <c r="B42" s="263">
        <f>+B35+SUM(B37:B40)</f>
        <v>199</v>
      </c>
      <c r="C42" s="118"/>
      <c r="D42" s="263">
        <f>+D35+SUM(D37:D40)</f>
        <v>146</v>
      </c>
      <c r="E42" s="118"/>
      <c r="F42" s="26">
        <f>+F35+SUM(F37:F40)</f>
        <v>206</v>
      </c>
      <c r="G42" s="28"/>
    </row>
    <row r="43" spans="1:7" s="11" customFormat="1" ht="17.25" customHeight="1">
      <c r="A43" s="117" t="s">
        <v>21</v>
      </c>
      <c r="B43" s="163">
        <v>68</v>
      </c>
      <c r="C43" s="118"/>
      <c r="D43" s="163">
        <v>76</v>
      </c>
      <c r="E43" s="118"/>
      <c r="F43" s="19">
        <v>68</v>
      </c>
      <c r="G43" s="168"/>
    </row>
    <row r="44" spans="1:7" s="11" customFormat="1" ht="6" customHeight="1">
      <c r="A44" s="117"/>
      <c r="B44" s="164"/>
      <c r="C44" s="118"/>
      <c r="D44" s="164"/>
      <c r="E44" s="118"/>
      <c r="F44" s="116"/>
      <c r="G44" s="168"/>
    </row>
    <row r="45" spans="1:7" s="11" customFormat="1" ht="17.25" hidden="1" customHeight="1">
      <c r="A45" s="162" t="s">
        <v>123</v>
      </c>
      <c r="B45" s="164">
        <f>+B42-B43</f>
        <v>131</v>
      </c>
      <c r="C45" s="168"/>
      <c r="D45" s="164">
        <f>+D42-D43</f>
        <v>70</v>
      </c>
      <c r="E45" s="168"/>
      <c r="F45" s="164">
        <f>+F42-F43</f>
        <v>138</v>
      </c>
      <c r="G45" s="195"/>
    </row>
    <row r="46" spans="1:7" s="11" customFormat="1" ht="6.75" hidden="1" customHeight="1">
      <c r="A46" s="155"/>
      <c r="B46" s="167"/>
      <c r="C46" s="15"/>
      <c r="D46" s="167"/>
      <c r="E46" s="15"/>
      <c r="F46" s="156"/>
      <c r="G46" s="195"/>
    </row>
    <row r="47" spans="1:7" s="11" customFormat="1" ht="17.25" hidden="1" customHeight="1">
      <c r="A47" s="177" t="s">
        <v>124</v>
      </c>
      <c r="B47" s="163">
        <v>0</v>
      </c>
      <c r="C47" s="137"/>
      <c r="D47" s="163">
        <v>0</v>
      </c>
      <c r="E47" s="137"/>
      <c r="F47" s="163">
        <v>0</v>
      </c>
      <c r="G47" s="168"/>
    </row>
    <row r="48" spans="1:7" s="11" customFormat="1" ht="6.75" hidden="1" customHeight="1">
      <c r="A48" s="155"/>
      <c r="B48" s="167"/>
      <c r="C48" s="15"/>
      <c r="D48" s="167"/>
      <c r="E48" s="15"/>
      <c r="F48" s="156"/>
      <c r="G48" s="195"/>
    </row>
    <row r="49" spans="1:7" s="11" customFormat="1" ht="17.25" customHeight="1" thickBot="1">
      <c r="A49" s="162" t="s">
        <v>94</v>
      </c>
      <c r="B49" s="165">
        <f>+B45+B47</f>
        <v>131</v>
      </c>
      <c r="C49" s="138"/>
      <c r="D49" s="165">
        <f>+D45+D47</f>
        <v>70</v>
      </c>
      <c r="E49" s="138"/>
      <c r="F49" s="165">
        <f>+F45+F47</f>
        <v>138</v>
      </c>
      <c r="G49" s="195"/>
    </row>
    <row r="50" spans="1:7" s="11" customFormat="1" ht="6.75" customHeight="1" thickTop="1">
      <c r="A50" s="166"/>
      <c r="B50" s="167"/>
      <c r="C50" s="138"/>
      <c r="D50" s="167"/>
      <c r="E50" s="138"/>
      <c r="F50" s="167"/>
      <c r="G50" s="195"/>
    </row>
    <row r="51" spans="1:7" ht="17.25" customHeight="1">
      <c r="A51" s="11" t="s">
        <v>72</v>
      </c>
      <c r="B51" s="264"/>
      <c r="C51" s="117"/>
      <c r="D51" s="264"/>
      <c r="E51" s="117"/>
      <c r="F51" s="157"/>
      <c r="G51" s="139"/>
    </row>
    <row r="52" spans="1:7" ht="17.25" customHeight="1" thickBot="1">
      <c r="A52" s="14" t="s">
        <v>139</v>
      </c>
      <c r="B52" s="140">
        <f>B49/B58</f>
        <v>0.79106280193236722</v>
      </c>
      <c r="C52" s="159"/>
      <c r="D52" s="140">
        <f>D49/D58</f>
        <v>0.42424242424242425</v>
      </c>
      <c r="E52" s="159"/>
      <c r="F52" s="158">
        <f>F49/F58</f>
        <v>0.82684242061114432</v>
      </c>
      <c r="G52" s="141"/>
    </row>
    <row r="53" spans="1:7" ht="17.25" customHeight="1" thickTop="1" thickBot="1">
      <c r="A53" s="14" t="s">
        <v>140</v>
      </c>
      <c r="B53" s="140">
        <f>B49/B59</f>
        <v>0.77286135693215341</v>
      </c>
      <c r="C53" s="27"/>
      <c r="D53" s="140">
        <f>D49/D59</f>
        <v>0.41617122473246138</v>
      </c>
      <c r="E53" s="160"/>
      <c r="F53" s="158">
        <f>F49/F59</f>
        <v>0.80466472303206993</v>
      </c>
      <c r="G53" s="141"/>
    </row>
    <row r="54" spans="1:7" ht="17.25" customHeight="1" thickTop="1" thickBot="1">
      <c r="A54" s="14" t="s">
        <v>141</v>
      </c>
      <c r="B54" s="140">
        <v>0.32</v>
      </c>
      <c r="C54" s="141"/>
      <c r="D54" s="140">
        <v>0</v>
      </c>
      <c r="E54" s="142"/>
      <c r="F54" s="140">
        <v>0.25</v>
      </c>
      <c r="G54" s="141"/>
    </row>
    <row r="55" spans="1:7" ht="17.25" customHeight="1" thickTop="1">
      <c r="A55" s="76"/>
      <c r="B55" s="265"/>
      <c r="C55" s="117"/>
      <c r="D55" s="265"/>
      <c r="E55" s="117"/>
      <c r="F55" s="117"/>
      <c r="G55" s="119"/>
    </row>
    <row r="56" spans="1:7" ht="17.25" customHeight="1">
      <c r="A56" s="77" t="s">
        <v>22</v>
      </c>
      <c r="B56" s="141"/>
      <c r="C56" s="27"/>
      <c r="D56" s="141"/>
      <c r="E56" s="27"/>
      <c r="F56" s="27"/>
      <c r="G56" s="27"/>
    </row>
    <row r="57" spans="1:7" ht="17.25" customHeight="1">
      <c r="A57" s="77" t="s">
        <v>23</v>
      </c>
      <c r="B57" s="141"/>
      <c r="C57" s="27"/>
      <c r="D57" s="141"/>
      <c r="E57" s="27"/>
      <c r="F57" s="27"/>
    </row>
    <row r="58" spans="1:7" ht="17.25" customHeight="1">
      <c r="A58" s="16" t="s">
        <v>142</v>
      </c>
      <c r="B58" s="139">
        <v>165.6</v>
      </c>
      <c r="C58" s="16"/>
      <c r="D58" s="139">
        <v>165</v>
      </c>
      <c r="E58" s="24"/>
      <c r="F58" s="119">
        <v>166.9</v>
      </c>
      <c r="G58" s="119"/>
    </row>
    <row r="59" spans="1:7" s="23" customFormat="1" ht="17.25" customHeight="1">
      <c r="A59" s="16" t="s">
        <v>143</v>
      </c>
      <c r="B59" s="139">
        <v>169.5</v>
      </c>
      <c r="C59" s="16"/>
      <c r="D59" s="139">
        <v>168.2</v>
      </c>
      <c r="E59" s="24"/>
      <c r="F59" s="119">
        <v>171.5</v>
      </c>
      <c r="G59" s="119"/>
    </row>
    <row r="60" spans="1:7">
      <c r="D60" s="220"/>
    </row>
  </sheetData>
  <mergeCells count="5">
    <mergeCell ref="A1:G1"/>
    <mergeCell ref="A2:G2"/>
    <mergeCell ref="A3:G3"/>
    <mergeCell ref="B6:F6"/>
    <mergeCell ref="A4:G4"/>
  </mergeCells>
  <printOptions horizontalCentered="1"/>
  <pageMargins left="0.31" right="0.28000000000000003" top="0.47" bottom="0.52" header="0.25" footer="0.35"/>
  <pageSetup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47"/>
  <sheetViews>
    <sheetView showGridLines="0" zoomScale="80" zoomScaleNormal="80" zoomScaleSheetLayoutView="70" workbookViewId="0">
      <selection activeCell="C36" sqref="C36"/>
    </sheetView>
  </sheetViews>
  <sheetFormatPr defaultColWidth="9.140625" defaultRowHeight="12.75"/>
  <cols>
    <col min="1" max="1" width="2.7109375" style="2" customWidth="1"/>
    <col min="2" max="2" width="77.28515625" style="2" customWidth="1"/>
    <col min="3" max="3" width="17.7109375" style="2" customWidth="1"/>
    <col min="4" max="4" width="2.7109375" style="2" customWidth="1"/>
    <col min="5" max="5" width="18.7109375" style="2" customWidth="1"/>
    <col min="6" max="6" width="2.7109375" style="2" customWidth="1"/>
    <col min="7" max="7" width="17.7109375" style="2" customWidth="1"/>
    <col min="8" max="8" width="2.7109375" style="2" customWidth="1"/>
    <col min="9" max="16384" width="9.140625" style="2"/>
  </cols>
  <sheetData>
    <row r="1" spans="1:8">
      <c r="A1" s="316" t="s">
        <v>133</v>
      </c>
      <c r="B1" s="316"/>
      <c r="C1" s="316"/>
      <c r="D1" s="316"/>
      <c r="E1" s="316"/>
      <c r="F1" s="316"/>
      <c r="G1" s="316"/>
      <c r="H1" s="316"/>
    </row>
    <row r="2" spans="1:8">
      <c r="A2" s="316" t="s">
        <v>0</v>
      </c>
      <c r="B2" s="316"/>
      <c r="C2" s="316"/>
      <c r="D2" s="316"/>
      <c r="E2" s="316"/>
      <c r="F2" s="316"/>
      <c r="G2" s="316"/>
      <c r="H2" s="316"/>
    </row>
    <row r="3" spans="1:8">
      <c r="A3" s="315" t="s">
        <v>1</v>
      </c>
      <c r="B3" s="315"/>
      <c r="C3" s="315"/>
      <c r="D3" s="315"/>
      <c r="E3" s="315"/>
      <c r="F3" s="315"/>
      <c r="G3" s="315"/>
      <c r="H3" s="315"/>
    </row>
    <row r="4" spans="1:8">
      <c r="A4" s="315" t="s">
        <v>2</v>
      </c>
      <c r="B4" s="315"/>
      <c r="C4" s="315"/>
      <c r="D4" s="315"/>
      <c r="E4" s="315"/>
      <c r="F4" s="315"/>
      <c r="G4" s="315"/>
      <c r="H4" s="315"/>
    </row>
    <row r="5" spans="1:8">
      <c r="A5" s="278"/>
      <c r="B5" s="278"/>
      <c r="C5" s="279"/>
      <c r="D5" s="280"/>
      <c r="E5" s="281"/>
      <c r="F5" s="280"/>
      <c r="G5" s="280"/>
      <c r="H5" s="279"/>
    </row>
    <row r="6" spans="1:8">
      <c r="A6" s="240"/>
      <c r="B6" s="240"/>
      <c r="C6" s="317" t="s">
        <v>61</v>
      </c>
      <c r="D6" s="317"/>
      <c r="E6" s="317"/>
      <c r="F6" s="317"/>
      <c r="G6" s="317"/>
      <c r="H6" s="280"/>
    </row>
    <row r="7" spans="1:8">
      <c r="A7" s="278"/>
      <c r="B7" s="278"/>
      <c r="C7" s="218" t="str">
        <f>+'Income Statement'!B7</f>
        <v>September 30,</v>
      </c>
      <c r="D7" s="282"/>
      <c r="E7" s="218" t="str">
        <f>+'Income Statement'!D7</f>
        <v>June 30,</v>
      </c>
      <c r="F7" s="282"/>
      <c r="G7" s="218" t="str">
        <f>+'Income Statement'!F7</f>
        <v>September 30,</v>
      </c>
      <c r="H7" s="283"/>
    </row>
    <row r="8" spans="1:8">
      <c r="A8" s="70"/>
      <c r="B8" s="70"/>
      <c r="C8" s="289" t="str">
        <f>+'Income Statement'!B8</f>
        <v>2016</v>
      </c>
      <c r="D8" s="58"/>
      <c r="E8" s="287" t="str">
        <f>+'Income Statement'!D8</f>
        <v>2016</v>
      </c>
      <c r="F8" s="58"/>
      <c r="G8" s="287" t="str">
        <f>+'Income Statement'!F8</f>
        <v>2015</v>
      </c>
      <c r="H8" s="130"/>
    </row>
    <row r="9" spans="1:8">
      <c r="A9" s="10" t="s">
        <v>134</v>
      </c>
      <c r="B9" s="10"/>
      <c r="C9" s="288"/>
      <c r="D9" s="189"/>
      <c r="E9" s="189"/>
      <c r="F9" s="189"/>
      <c r="G9" s="286"/>
      <c r="H9" s="189"/>
    </row>
    <row r="10" spans="1:8">
      <c r="A10" s="73"/>
      <c r="B10" s="134" t="s">
        <v>98</v>
      </c>
      <c r="C10" s="105">
        <v>164</v>
      </c>
      <c r="D10" s="72"/>
      <c r="E10" s="105">
        <v>103</v>
      </c>
      <c r="F10" s="72"/>
      <c r="G10" s="105">
        <v>109</v>
      </c>
      <c r="H10" s="105"/>
    </row>
    <row r="11" spans="1:8" ht="15">
      <c r="A11" s="73"/>
      <c r="B11" s="121" t="s">
        <v>99</v>
      </c>
      <c r="C11" s="113"/>
      <c r="D11" s="72"/>
      <c r="E11" s="113"/>
      <c r="F11" s="72"/>
      <c r="G11" s="113"/>
      <c r="H11" s="112"/>
    </row>
    <row r="12" spans="1:8">
      <c r="A12" s="73"/>
      <c r="B12" s="121" t="s">
        <v>3</v>
      </c>
      <c r="C12" s="113">
        <v>-90</v>
      </c>
      <c r="D12" s="72"/>
      <c r="E12" s="113">
        <v>-53</v>
      </c>
      <c r="F12" s="72"/>
      <c r="G12" s="113">
        <v>-53</v>
      </c>
      <c r="H12" s="113"/>
    </row>
    <row r="13" spans="1:8" ht="15">
      <c r="A13" s="73"/>
      <c r="B13" s="121" t="s">
        <v>4</v>
      </c>
      <c r="C13" s="290">
        <v>-7</v>
      </c>
      <c r="D13" s="72"/>
      <c r="E13" s="290">
        <v>-4</v>
      </c>
      <c r="F13" s="72"/>
      <c r="G13" s="290">
        <v>-5</v>
      </c>
      <c r="H13" s="112"/>
    </row>
    <row r="14" spans="1:8">
      <c r="A14" s="174"/>
      <c r="B14" s="8" t="s">
        <v>100</v>
      </c>
      <c r="C14" s="205">
        <f>C10+C12+C13</f>
        <v>67</v>
      </c>
      <c r="D14" s="72"/>
      <c r="E14" s="205">
        <f>E10+E12+E13</f>
        <v>46</v>
      </c>
      <c r="F14" s="72"/>
      <c r="G14" s="205">
        <f>G10+G12+G13</f>
        <v>51</v>
      </c>
      <c r="H14" s="205"/>
    </row>
    <row r="15" spans="1:8">
      <c r="A15" s="174"/>
      <c r="B15" s="8"/>
      <c r="C15" s="97"/>
      <c r="D15" s="72"/>
      <c r="E15" s="97"/>
      <c r="F15" s="72"/>
      <c r="G15" s="97"/>
      <c r="H15" s="97"/>
    </row>
    <row r="16" spans="1:8">
      <c r="A16" s="71"/>
      <c r="B16" s="134" t="s">
        <v>101</v>
      </c>
      <c r="C16" s="113">
        <v>302</v>
      </c>
      <c r="D16" s="72"/>
      <c r="E16" s="113">
        <v>339</v>
      </c>
      <c r="F16" s="72"/>
      <c r="G16" s="113">
        <v>349</v>
      </c>
      <c r="H16" s="113"/>
    </row>
    <row r="17" spans="1:8">
      <c r="A17" s="71"/>
      <c r="B17" s="121" t="s">
        <v>99</v>
      </c>
      <c r="C17" s="3"/>
      <c r="D17" s="72"/>
      <c r="E17" s="3"/>
      <c r="F17" s="72"/>
      <c r="G17" s="3"/>
      <c r="H17" s="3"/>
    </row>
    <row r="18" spans="1:8">
      <c r="A18" s="71"/>
      <c r="B18" s="121" t="s">
        <v>3</v>
      </c>
      <c r="C18" s="110">
        <v>-171</v>
      </c>
      <c r="D18" s="72"/>
      <c r="E18" s="110">
        <v>-198</v>
      </c>
      <c r="F18" s="72"/>
      <c r="G18" s="110">
        <v>-202</v>
      </c>
      <c r="H18" s="110"/>
    </row>
    <row r="19" spans="1:8" ht="15">
      <c r="A19" s="71"/>
      <c r="B19" s="121" t="s">
        <v>4</v>
      </c>
      <c r="C19" s="291">
        <v>-72</v>
      </c>
      <c r="D19" s="72"/>
      <c r="E19" s="291">
        <v>-78</v>
      </c>
      <c r="F19" s="72"/>
      <c r="G19" s="291">
        <v>-80</v>
      </c>
      <c r="H19" s="114"/>
    </row>
    <row r="20" spans="1:8">
      <c r="A20" s="73"/>
      <c r="B20" s="8" t="s">
        <v>102</v>
      </c>
      <c r="C20" s="205">
        <f>SUM(C16:C19)</f>
        <v>59</v>
      </c>
      <c r="D20" s="72"/>
      <c r="E20" s="205">
        <f>SUM(E16:E19)</f>
        <v>63</v>
      </c>
      <c r="F20" s="72"/>
      <c r="G20" s="205">
        <f>SUM(G16:G19)</f>
        <v>67</v>
      </c>
      <c r="H20" s="205"/>
    </row>
    <row r="21" spans="1:8" ht="15">
      <c r="A21" s="73"/>
      <c r="B21" s="265"/>
      <c r="C21" s="124"/>
      <c r="D21" s="72"/>
      <c r="E21" s="124"/>
      <c r="F21" s="72"/>
      <c r="G21" s="124"/>
      <c r="H21" s="5"/>
    </row>
    <row r="22" spans="1:8">
      <c r="A22" s="73"/>
      <c r="B22" s="307" t="s">
        <v>182</v>
      </c>
      <c r="C22" s="124">
        <v>22</v>
      </c>
      <c r="D22" s="72"/>
      <c r="E22" s="124">
        <v>26</v>
      </c>
      <c r="F22" s="72"/>
      <c r="G22" s="124">
        <v>25</v>
      </c>
      <c r="H22" s="124"/>
    </row>
    <row r="23" spans="1:8" ht="15">
      <c r="A23" s="73"/>
      <c r="B23" s="308" t="s">
        <v>99</v>
      </c>
      <c r="C23" s="292"/>
      <c r="D23" s="72"/>
      <c r="E23" s="292"/>
      <c r="F23" s="72"/>
      <c r="G23" s="292"/>
      <c r="H23" s="5"/>
    </row>
    <row r="24" spans="1:8" ht="15">
      <c r="A24" s="73"/>
      <c r="B24" s="308" t="s">
        <v>3</v>
      </c>
      <c r="C24" s="116">
        <v>-4</v>
      </c>
      <c r="D24" s="72"/>
      <c r="E24" s="116">
        <v>-5</v>
      </c>
      <c r="F24" s="72"/>
      <c r="G24" s="116">
        <v>-1</v>
      </c>
      <c r="H24" s="125"/>
    </row>
    <row r="25" spans="1:8" ht="15">
      <c r="A25" s="73"/>
      <c r="B25" s="308" t="s">
        <v>4</v>
      </c>
      <c r="C25" s="19">
        <v>0</v>
      </c>
      <c r="D25" s="72"/>
      <c r="E25" s="19">
        <v>0</v>
      </c>
      <c r="F25" s="72"/>
      <c r="G25" s="19">
        <v>-1</v>
      </c>
      <c r="H25" s="125"/>
    </row>
    <row r="26" spans="1:8" ht="15">
      <c r="A26" s="73"/>
      <c r="B26" s="8" t="s">
        <v>185</v>
      </c>
      <c r="C26" s="292">
        <f>C22+C25+C24</f>
        <v>18</v>
      </c>
      <c r="D26" s="72"/>
      <c r="E26" s="292">
        <f>E22+E25+E24</f>
        <v>21</v>
      </c>
      <c r="F26" s="72"/>
      <c r="G26" s="292">
        <f>G22+G25+G24</f>
        <v>23</v>
      </c>
      <c r="H26" s="135"/>
    </row>
    <row r="27" spans="1:8" ht="15">
      <c r="A27" s="73"/>
      <c r="B27" s="265"/>
      <c r="C27" s="116"/>
      <c r="D27" s="72"/>
      <c r="E27" s="116"/>
      <c r="F27" s="72"/>
      <c r="G27" s="116"/>
      <c r="H27" s="126"/>
    </row>
    <row r="28" spans="1:8" ht="15">
      <c r="A28" s="174"/>
      <c r="B28" s="307" t="s">
        <v>181</v>
      </c>
      <c r="C28" s="295">
        <v>69</v>
      </c>
      <c r="D28" s="121"/>
      <c r="E28" s="295">
        <v>64</v>
      </c>
      <c r="F28" s="121"/>
      <c r="G28" s="295">
        <v>59</v>
      </c>
      <c r="H28" s="114"/>
    </row>
    <row r="29" spans="1:8" ht="15">
      <c r="A29" s="174"/>
      <c r="B29" s="308"/>
      <c r="C29" s="293"/>
      <c r="D29" s="121"/>
      <c r="E29" s="293"/>
      <c r="F29" s="121"/>
      <c r="G29" s="293"/>
      <c r="H29" s="112"/>
    </row>
    <row r="30" spans="1:8" ht="15">
      <c r="A30" s="74"/>
      <c r="B30" s="309" t="s">
        <v>103</v>
      </c>
      <c r="C30" s="291">
        <f>C20+C14+C28+C26</f>
        <v>213</v>
      </c>
      <c r="D30" s="72"/>
      <c r="E30" s="291">
        <f>E20+E14+E28+E26</f>
        <v>194</v>
      </c>
      <c r="F30" s="72"/>
      <c r="G30" s="291">
        <f>G20+G14+G28+G26</f>
        <v>200</v>
      </c>
      <c r="H30" s="114"/>
    </row>
    <row r="31" spans="1:8" ht="15">
      <c r="A31" s="74"/>
      <c r="B31" s="123"/>
      <c r="C31" s="205"/>
      <c r="D31" s="72"/>
      <c r="E31" s="205"/>
      <c r="F31" s="72"/>
      <c r="G31" s="205"/>
      <c r="H31" s="129"/>
    </row>
    <row r="32" spans="1:8" ht="15">
      <c r="A32" s="10" t="s">
        <v>104</v>
      </c>
      <c r="B32" s="8"/>
      <c r="C32" s="291">
        <v>68</v>
      </c>
      <c r="D32" s="72"/>
      <c r="E32" s="291">
        <v>68</v>
      </c>
      <c r="F32" s="72"/>
      <c r="G32" s="291">
        <v>66</v>
      </c>
      <c r="H32" s="114"/>
    </row>
    <row r="33" spans="1:8" ht="15">
      <c r="A33" s="71"/>
      <c r="B33" s="121"/>
      <c r="C33" s="293"/>
      <c r="D33" s="121"/>
      <c r="E33" s="293"/>
      <c r="F33" s="121"/>
      <c r="G33" s="293"/>
      <c r="H33" s="111"/>
    </row>
    <row r="34" spans="1:8" ht="15">
      <c r="A34" s="15" t="s">
        <v>135</v>
      </c>
      <c r="B34" s="190"/>
      <c r="C34" s="294"/>
      <c r="D34" s="7"/>
      <c r="E34" s="294"/>
      <c r="F34" s="7"/>
      <c r="G34" s="294"/>
      <c r="H34" s="9"/>
    </row>
    <row r="35" spans="1:8" s="128" customFormat="1">
      <c r="A35" s="127"/>
      <c r="B35" s="122" t="s">
        <v>111</v>
      </c>
      <c r="C35" s="104">
        <v>109</v>
      </c>
      <c r="D35" s="72"/>
      <c r="E35" s="104">
        <v>107</v>
      </c>
      <c r="F35" s="72"/>
      <c r="G35" s="104">
        <v>103</v>
      </c>
      <c r="H35" s="104"/>
    </row>
    <row r="36" spans="1:8" ht="15">
      <c r="A36" s="73"/>
      <c r="B36" s="122" t="s">
        <v>93</v>
      </c>
      <c r="C36" s="295">
        <v>28</v>
      </c>
      <c r="D36" s="72"/>
      <c r="E36" s="295">
        <v>27</v>
      </c>
      <c r="F36" s="72"/>
      <c r="G36" s="295">
        <v>29</v>
      </c>
      <c r="H36" s="129"/>
    </row>
    <row r="37" spans="1:8" ht="15">
      <c r="A37" s="73"/>
      <c r="B37" s="123"/>
      <c r="C37" s="205"/>
      <c r="D37" s="72"/>
      <c r="E37" s="205"/>
      <c r="F37" s="72"/>
      <c r="G37" s="205"/>
      <c r="H37" s="114"/>
    </row>
    <row r="38" spans="1:8" ht="15">
      <c r="A38" s="73"/>
      <c r="B38" s="303" t="s">
        <v>68</v>
      </c>
      <c r="C38" s="291">
        <f>+C35+C36</f>
        <v>137</v>
      </c>
      <c r="D38" s="72"/>
      <c r="E38" s="291">
        <f>+E35+E36</f>
        <v>134</v>
      </c>
      <c r="F38" s="72"/>
      <c r="G38" s="291">
        <f>+G35+G36</f>
        <v>132</v>
      </c>
      <c r="H38" s="114"/>
    </row>
    <row r="39" spans="1:8">
      <c r="A39" s="73"/>
      <c r="B39" s="121"/>
      <c r="C39" s="293"/>
      <c r="D39" s="8"/>
      <c r="E39" s="293"/>
      <c r="F39" s="8"/>
      <c r="G39" s="293"/>
      <c r="H39" s="113"/>
    </row>
    <row r="40" spans="1:8" ht="15">
      <c r="A40" s="15" t="s">
        <v>136</v>
      </c>
      <c r="B40" s="190"/>
      <c r="C40" s="294"/>
      <c r="D40" s="7"/>
      <c r="E40" s="294"/>
      <c r="F40" s="7"/>
      <c r="G40" s="294"/>
      <c r="H40" s="9"/>
    </row>
    <row r="41" spans="1:8">
      <c r="A41" s="73"/>
      <c r="B41" s="122" t="s">
        <v>131</v>
      </c>
      <c r="C41" s="110">
        <v>94</v>
      </c>
      <c r="D41" s="72"/>
      <c r="E41" s="110">
        <v>94</v>
      </c>
      <c r="F41" s="104"/>
      <c r="G41" s="110">
        <v>72</v>
      </c>
      <c r="H41" s="110"/>
    </row>
    <row r="42" spans="1:8" ht="15">
      <c r="A42" s="115"/>
      <c r="B42" s="122" t="s">
        <v>132</v>
      </c>
      <c r="C42" s="291">
        <v>73</v>
      </c>
      <c r="D42" s="177"/>
      <c r="E42" s="291">
        <v>69</v>
      </c>
      <c r="F42" s="177"/>
      <c r="G42" s="291">
        <v>59</v>
      </c>
      <c r="H42" s="114"/>
    </row>
    <row r="43" spans="1:8" ht="15">
      <c r="A43" s="10"/>
      <c r="B43" s="10"/>
      <c r="C43" s="296"/>
      <c r="D43" s="177"/>
      <c r="E43" s="296"/>
      <c r="F43" s="177"/>
      <c r="G43" s="296"/>
      <c r="H43" s="4"/>
    </row>
    <row r="44" spans="1:8" ht="15">
      <c r="A44" s="73"/>
      <c r="B44" s="303" t="s">
        <v>69</v>
      </c>
      <c r="C44" s="291">
        <f>+C41+C42</f>
        <v>167</v>
      </c>
      <c r="D44" s="72"/>
      <c r="E44" s="291">
        <f>+E41+E42</f>
        <v>163</v>
      </c>
      <c r="F44" s="72"/>
      <c r="G44" s="291">
        <f>+G41+G42</f>
        <v>131</v>
      </c>
      <c r="H44" s="114"/>
    </row>
    <row r="45" spans="1:8">
      <c r="A45" s="10"/>
      <c r="B45" s="10"/>
      <c r="C45" s="116"/>
      <c r="D45" s="177"/>
      <c r="E45" s="116"/>
      <c r="F45" s="177"/>
      <c r="G45" s="116"/>
      <c r="H45" s="113"/>
    </row>
    <row r="46" spans="1:8" ht="15.75" thickBot="1">
      <c r="A46" s="11" t="s">
        <v>151</v>
      </c>
      <c r="C46" s="297">
        <f>+C30+C32+C38+C44</f>
        <v>585</v>
      </c>
      <c r="D46" s="121"/>
      <c r="E46" s="297">
        <f>+E30+E32+E38+E44</f>
        <v>559</v>
      </c>
      <c r="F46" s="121"/>
      <c r="G46" s="297">
        <f>+G30+G32+G38+G44</f>
        <v>529</v>
      </c>
      <c r="H46" s="206"/>
    </row>
    <row r="47" spans="1:8" ht="13.5" thickTop="1"/>
  </sheetData>
  <mergeCells count="5">
    <mergeCell ref="A1:H1"/>
    <mergeCell ref="A2:H2"/>
    <mergeCell ref="A3:H3"/>
    <mergeCell ref="A4:H4"/>
    <mergeCell ref="C6:G6"/>
  </mergeCells>
  <printOptions horizontalCentered="1"/>
  <pageMargins left="0.31" right="0.28000000000000003" top="0.47" bottom="0.52" header="0.25" footer="0.35"/>
  <pageSetup scale="72"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53"/>
  <sheetViews>
    <sheetView showGridLines="0" topLeftCell="A19" zoomScale="80" zoomScaleNormal="80" zoomScaleSheetLayoutView="89" workbookViewId="0">
      <selection activeCell="E26" sqref="E26"/>
    </sheetView>
  </sheetViews>
  <sheetFormatPr defaultColWidth="9.140625" defaultRowHeight="12.75"/>
  <cols>
    <col min="1" max="1" width="2.42578125" style="80" customWidth="1"/>
    <col min="2" max="2" width="4" style="82" customWidth="1"/>
    <col min="3" max="3" width="5" style="80" customWidth="1"/>
    <col min="4" max="4" width="71.28515625" style="80" customWidth="1"/>
    <col min="5" max="5" width="17.42578125" style="237" customWidth="1"/>
    <col min="6" max="6" width="2.7109375" style="208" customWidth="1"/>
    <col min="7" max="7" width="17.42578125" style="62" customWidth="1"/>
    <col min="8" max="8" width="1.5703125" style="80" customWidth="1"/>
    <col min="9" max="9" width="1.7109375" style="80" customWidth="1"/>
    <col min="10" max="10" width="1.5703125" style="80" customWidth="1"/>
    <col min="11" max="11" width="9.140625" style="80"/>
    <col min="12" max="12" width="13.140625" style="80" bestFit="1" customWidth="1"/>
    <col min="13" max="16384" width="9.140625" style="80"/>
  </cols>
  <sheetData>
    <row r="1" spans="1:39">
      <c r="A1" s="318" t="s">
        <v>133</v>
      </c>
      <c r="B1" s="318"/>
      <c r="C1" s="318"/>
      <c r="D1" s="318"/>
      <c r="E1" s="318"/>
      <c r="F1" s="318"/>
      <c r="G1" s="318"/>
      <c r="H1" s="318"/>
      <c r="I1" s="318"/>
      <c r="J1" s="108"/>
    </row>
    <row r="2" spans="1:39">
      <c r="A2" s="318" t="s">
        <v>70</v>
      </c>
      <c r="B2" s="318"/>
      <c r="C2" s="318"/>
      <c r="D2" s="318"/>
      <c r="E2" s="318"/>
      <c r="F2" s="318"/>
      <c r="G2" s="318"/>
      <c r="H2" s="318"/>
      <c r="I2" s="318"/>
      <c r="J2" s="108"/>
    </row>
    <row r="3" spans="1:39">
      <c r="A3" s="318" t="s">
        <v>1</v>
      </c>
      <c r="B3" s="318"/>
      <c r="C3" s="318"/>
      <c r="D3" s="318"/>
      <c r="E3" s="318"/>
      <c r="F3" s="318"/>
      <c r="G3" s="318"/>
      <c r="H3" s="318"/>
      <c r="I3" s="318"/>
      <c r="J3" s="81"/>
    </row>
    <row r="4" spans="1:39">
      <c r="F4" s="62"/>
      <c r="I4" s="83"/>
    </row>
    <row r="5" spans="1:39">
      <c r="B5" s="84"/>
      <c r="C5" s="64"/>
      <c r="D5" s="64"/>
      <c r="E5" s="238" t="str">
        <f>+'Detailed Revenue'!C7</f>
        <v>September 30,</v>
      </c>
      <c r="F5" s="216"/>
      <c r="G5" s="238" t="s">
        <v>153</v>
      </c>
      <c r="H5" s="84"/>
      <c r="I5" s="85"/>
    </row>
    <row r="6" spans="1:39">
      <c r="B6" s="84"/>
      <c r="C6" s="64"/>
      <c r="D6" s="64"/>
      <c r="E6" s="239" t="str">
        <f>+'Detailed Revenue'!C8</f>
        <v>2016</v>
      </c>
      <c r="F6" s="216"/>
      <c r="G6" s="299">
        <v>2015</v>
      </c>
      <c r="H6" s="84"/>
      <c r="I6" s="85"/>
    </row>
    <row r="7" spans="1:39" s="86" customFormat="1" ht="17.25" customHeight="1">
      <c r="B7" s="98" t="s">
        <v>24</v>
      </c>
      <c r="C7" s="81"/>
      <c r="D7" s="81"/>
      <c r="E7" s="240" t="s">
        <v>2</v>
      </c>
      <c r="F7" s="217"/>
      <c r="G7" s="145"/>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row>
    <row r="8" spans="1:39" ht="18.75" customHeight="1">
      <c r="B8" s="87" t="s">
        <v>25</v>
      </c>
      <c r="C8" s="64"/>
      <c r="D8" s="64"/>
      <c r="E8" s="241"/>
      <c r="F8" s="210"/>
      <c r="G8" s="75"/>
      <c r="H8" s="64"/>
      <c r="I8" s="64"/>
    </row>
    <row r="9" spans="1:39" ht="18.75" customHeight="1">
      <c r="A9" s="88"/>
      <c r="B9" s="84"/>
      <c r="C9" s="64" t="s">
        <v>26</v>
      </c>
      <c r="D9" s="64"/>
      <c r="E9" s="242">
        <v>257</v>
      </c>
      <c r="F9" s="211"/>
      <c r="G9" s="242">
        <v>301</v>
      </c>
      <c r="H9" s="89"/>
      <c r="I9" s="64"/>
      <c r="K9" s="88"/>
    </row>
    <row r="10" spans="1:39" ht="18.75" customHeight="1">
      <c r="A10" s="88"/>
      <c r="B10" s="84"/>
      <c r="C10" s="64" t="s">
        <v>27</v>
      </c>
      <c r="D10" s="64"/>
      <c r="E10" s="243">
        <v>19</v>
      </c>
      <c r="F10" s="211"/>
      <c r="G10" s="243">
        <v>56</v>
      </c>
      <c r="H10" s="89"/>
      <c r="I10" s="64"/>
      <c r="K10" s="88"/>
    </row>
    <row r="11" spans="1:39" ht="18.75" customHeight="1">
      <c r="A11" s="88"/>
      <c r="B11" s="84"/>
      <c r="C11" s="64" t="s">
        <v>28</v>
      </c>
      <c r="E11" s="243">
        <v>238</v>
      </c>
      <c r="F11" s="210"/>
      <c r="G11" s="243">
        <v>201</v>
      </c>
      <c r="H11" s="64"/>
      <c r="I11" s="64"/>
    </row>
    <row r="12" spans="1:39" ht="18.75" customHeight="1">
      <c r="B12" s="84"/>
      <c r="C12" s="64" t="s">
        <v>29</v>
      </c>
      <c r="D12" s="64"/>
      <c r="E12" s="243">
        <v>349</v>
      </c>
      <c r="F12" s="210"/>
      <c r="G12" s="243">
        <v>316</v>
      </c>
      <c r="H12" s="64"/>
      <c r="I12" s="64"/>
    </row>
    <row r="13" spans="1:39" ht="18.75" customHeight="1">
      <c r="B13" s="84"/>
      <c r="C13" s="64" t="s">
        <v>30</v>
      </c>
      <c r="D13" s="64"/>
      <c r="E13" s="164">
        <v>3323</v>
      </c>
      <c r="F13" s="172"/>
      <c r="G13" s="164">
        <v>2228</v>
      </c>
      <c r="H13" s="64"/>
      <c r="I13" s="64"/>
    </row>
    <row r="14" spans="1:39" ht="18.75" customHeight="1">
      <c r="B14" s="84"/>
      <c r="C14" s="64" t="s">
        <v>31</v>
      </c>
      <c r="D14" s="64"/>
      <c r="E14" s="163">
        <v>160</v>
      </c>
      <c r="F14" s="172"/>
      <c r="G14" s="163">
        <v>158</v>
      </c>
      <c r="H14" s="64"/>
      <c r="I14" s="64"/>
    </row>
    <row r="15" spans="1:39" ht="18.75" customHeight="1">
      <c r="B15" s="64" t="s">
        <v>32</v>
      </c>
      <c r="C15" s="64"/>
      <c r="D15" s="64"/>
      <c r="E15" s="164">
        <f>SUM(E9:E14)</f>
        <v>4346</v>
      </c>
      <c r="F15" s="172"/>
      <c r="G15" s="164">
        <f>SUM(G9:G14)</f>
        <v>3260</v>
      </c>
      <c r="H15" s="64"/>
      <c r="I15" s="64"/>
      <c r="L15" s="208"/>
    </row>
    <row r="16" spans="1:39" ht="18.75" customHeight="1">
      <c r="B16" s="64" t="s">
        <v>33</v>
      </c>
      <c r="C16" s="64"/>
      <c r="D16" s="64"/>
      <c r="E16" s="244">
        <v>342</v>
      </c>
      <c r="F16" s="172"/>
      <c r="G16" s="244">
        <v>323</v>
      </c>
      <c r="H16" s="64"/>
      <c r="I16" s="64"/>
      <c r="L16" s="208"/>
    </row>
    <row r="17" spans="1:13" ht="18.75" customHeight="1">
      <c r="B17" s="64" t="s">
        <v>149</v>
      </c>
      <c r="C17" s="64"/>
      <c r="D17" s="64"/>
      <c r="E17" s="228">
        <v>768</v>
      </c>
      <c r="F17" s="172"/>
      <c r="G17" s="228">
        <v>643</v>
      </c>
      <c r="H17" s="64"/>
      <c r="I17" s="64"/>
      <c r="L17" s="209"/>
    </row>
    <row r="18" spans="1:13" ht="18.75" customHeight="1">
      <c r="B18" s="64" t="s">
        <v>34</v>
      </c>
      <c r="C18" s="64"/>
      <c r="D18" s="64"/>
      <c r="E18" s="244">
        <v>6206</v>
      </c>
      <c r="F18" s="172"/>
      <c r="G18" s="244">
        <v>5395</v>
      </c>
      <c r="H18" s="64"/>
      <c r="I18" s="64"/>
    </row>
    <row r="19" spans="1:13" ht="18.75" customHeight="1">
      <c r="B19" s="64" t="s">
        <v>35</v>
      </c>
      <c r="C19" s="64"/>
      <c r="D19" s="64"/>
      <c r="E19" s="244">
        <v>2740</v>
      </c>
      <c r="F19" s="172"/>
      <c r="G19" s="244">
        <v>1959</v>
      </c>
      <c r="H19" s="90"/>
      <c r="I19" s="64"/>
    </row>
    <row r="20" spans="1:13" ht="18.75" customHeight="1">
      <c r="B20" s="64" t="s">
        <v>36</v>
      </c>
      <c r="C20" s="64"/>
      <c r="D20" s="64"/>
      <c r="E20" s="244">
        <v>406</v>
      </c>
      <c r="F20" s="172"/>
      <c r="G20" s="244">
        <v>281</v>
      </c>
      <c r="H20" s="91"/>
      <c r="I20" s="64"/>
    </row>
    <row r="21" spans="1:13" ht="18.75" customHeight="1" thickBot="1">
      <c r="B21" s="64" t="s">
        <v>37</v>
      </c>
      <c r="C21" s="84"/>
      <c r="D21" s="84"/>
      <c r="E21" s="245">
        <f>SUM(E15:E20)</f>
        <v>14808</v>
      </c>
      <c r="F21" s="172"/>
      <c r="G21" s="245">
        <f>SUM(G15:G20)</f>
        <v>11861</v>
      </c>
      <c r="H21" s="91"/>
      <c r="I21" s="64"/>
      <c r="L21" s="208"/>
    </row>
    <row r="22" spans="1:13" ht="9.75" customHeight="1" thickTop="1">
      <c r="F22" s="212"/>
      <c r="G22" s="237"/>
      <c r="I22" s="64"/>
    </row>
    <row r="23" spans="1:13">
      <c r="A23" s="82"/>
      <c r="B23" s="84" t="s">
        <v>38</v>
      </c>
      <c r="C23" s="64"/>
      <c r="D23" s="64"/>
      <c r="E23" s="246"/>
      <c r="F23" s="172"/>
      <c r="G23" s="246"/>
      <c r="H23" s="92"/>
      <c r="I23" s="64"/>
    </row>
    <row r="24" spans="1:13" ht="18.95" customHeight="1">
      <c r="B24" s="87" t="s">
        <v>39</v>
      </c>
      <c r="C24" s="81"/>
      <c r="D24" s="64"/>
      <c r="E24" s="247"/>
      <c r="F24" s="172"/>
      <c r="G24" s="247"/>
      <c r="H24" s="64"/>
      <c r="I24" s="64"/>
    </row>
    <row r="25" spans="1:13" ht="18.95" customHeight="1">
      <c r="B25" s="84"/>
      <c r="C25" s="64" t="s">
        <v>40</v>
      </c>
      <c r="D25" s="64"/>
      <c r="E25" s="248">
        <v>159</v>
      </c>
      <c r="F25" s="213"/>
      <c r="G25" s="248">
        <v>158</v>
      </c>
      <c r="H25" s="64"/>
      <c r="I25" s="64"/>
    </row>
    <row r="26" spans="1:13" ht="18.95" customHeight="1">
      <c r="B26" s="84"/>
      <c r="C26" s="64" t="s">
        <v>41</v>
      </c>
      <c r="D26" s="64"/>
      <c r="E26" s="249">
        <v>27</v>
      </c>
      <c r="F26" s="172"/>
      <c r="G26" s="249">
        <v>98</v>
      </c>
      <c r="H26" s="64"/>
      <c r="I26" s="64"/>
    </row>
    <row r="27" spans="1:13" ht="18.95" customHeight="1">
      <c r="B27" s="84"/>
      <c r="C27" s="64" t="s">
        <v>42</v>
      </c>
      <c r="D27" s="64"/>
      <c r="E27" s="249">
        <v>175</v>
      </c>
      <c r="F27" s="172"/>
      <c r="G27" s="249">
        <v>171</v>
      </c>
      <c r="H27" s="64"/>
      <c r="I27" s="64"/>
    </row>
    <row r="28" spans="1:13" ht="18.95" customHeight="1">
      <c r="B28" s="84"/>
      <c r="C28" s="64" t="s">
        <v>43</v>
      </c>
      <c r="D28" s="64"/>
      <c r="E28" s="249">
        <v>216</v>
      </c>
      <c r="F28" s="172"/>
      <c r="G28" s="249">
        <v>127</v>
      </c>
      <c r="H28" s="64"/>
      <c r="I28" s="64"/>
    </row>
    <row r="29" spans="1:13" ht="18.95" customHeight="1">
      <c r="B29" s="80"/>
      <c r="C29" s="64" t="s">
        <v>44</v>
      </c>
      <c r="D29" s="64"/>
      <c r="E29" s="249">
        <v>134</v>
      </c>
      <c r="F29" s="172"/>
      <c r="G29" s="249">
        <v>138</v>
      </c>
      <c r="H29" s="64"/>
      <c r="I29" s="64"/>
      <c r="K29" s="93"/>
    </row>
    <row r="30" spans="1:13" ht="18.95" customHeight="1">
      <c r="B30" s="80"/>
      <c r="C30" s="64" t="s">
        <v>176</v>
      </c>
      <c r="D30" s="64"/>
      <c r="E30" s="249">
        <v>20</v>
      </c>
      <c r="F30" s="172"/>
      <c r="G30" s="249">
        <v>0</v>
      </c>
      <c r="H30" s="64"/>
      <c r="I30" s="64"/>
      <c r="K30" s="93"/>
    </row>
    <row r="31" spans="1:13" ht="18.95" customHeight="1">
      <c r="B31" s="80"/>
      <c r="C31" s="64" t="s">
        <v>30</v>
      </c>
      <c r="D31" s="64"/>
      <c r="E31" s="250">
        <v>3323</v>
      </c>
      <c r="F31" s="214"/>
      <c r="G31" s="250">
        <v>2228</v>
      </c>
      <c r="H31" s="64"/>
      <c r="I31" s="64"/>
      <c r="K31" s="93"/>
    </row>
    <row r="32" spans="1:13" ht="18.95" customHeight="1">
      <c r="B32" s="64" t="s">
        <v>45</v>
      </c>
      <c r="C32" s="64"/>
      <c r="D32" s="64"/>
      <c r="E32" s="249">
        <f>SUM(E25:E31)</f>
        <v>4054</v>
      </c>
      <c r="F32" s="172"/>
      <c r="G32" s="249">
        <f>SUM(G25:G31)</f>
        <v>2920</v>
      </c>
      <c r="H32" s="94"/>
      <c r="I32" s="64"/>
      <c r="J32" s="95"/>
      <c r="M32" s="96"/>
    </row>
    <row r="33" spans="2:11" ht="18.95" customHeight="1">
      <c r="B33" s="64" t="s">
        <v>46</v>
      </c>
      <c r="D33" s="64"/>
      <c r="E33" s="247">
        <v>3689</v>
      </c>
      <c r="F33" s="57"/>
      <c r="G33" s="247">
        <v>2364</v>
      </c>
      <c r="H33" s="64"/>
      <c r="I33" s="64"/>
    </row>
    <row r="34" spans="2:11" ht="18.95" customHeight="1">
      <c r="B34" s="64" t="s">
        <v>148</v>
      </c>
      <c r="C34" s="64"/>
      <c r="D34" s="64"/>
      <c r="E34" s="247">
        <v>980</v>
      </c>
      <c r="F34" s="57"/>
      <c r="G34" s="247">
        <v>626</v>
      </c>
      <c r="H34" s="64"/>
      <c r="K34" s="93"/>
    </row>
    <row r="35" spans="2:11" ht="18.95" customHeight="1">
      <c r="B35" s="64" t="s">
        <v>47</v>
      </c>
      <c r="C35" s="64"/>
      <c r="D35" s="64"/>
      <c r="E35" s="247">
        <v>191</v>
      </c>
      <c r="F35" s="172"/>
      <c r="G35" s="247">
        <v>200</v>
      </c>
      <c r="H35" s="64"/>
    </row>
    <row r="36" spans="2:11" ht="18.95" customHeight="1">
      <c r="B36" s="64" t="s">
        <v>48</v>
      </c>
      <c r="C36" s="64"/>
      <c r="D36" s="64"/>
      <c r="E36" s="251">
        <v>140</v>
      </c>
      <c r="F36" s="172"/>
      <c r="G36" s="251">
        <v>142</v>
      </c>
      <c r="H36" s="64"/>
    </row>
    <row r="37" spans="2:11" ht="18.95" customHeight="1">
      <c r="B37" s="64" t="s">
        <v>49</v>
      </c>
      <c r="C37" s="64"/>
      <c r="D37" s="64"/>
      <c r="E37" s="224">
        <f>SUM(E32:E36)</f>
        <v>9054</v>
      </c>
      <c r="F37" s="172"/>
      <c r="G37" s="224">
        <f>SUM(G32:G36)</f>
        <v>6252</v>
      </c>
      <c r="H37" s="64"/>
    </row>
    <row r="38" spans="2:11" ht="12.75" customHeight="1">
      <c r="B38" s="64"/>
      <c r="C38" s="64"/>
      <c r="D38" s="64"/>
      <c r="E38" s="249"/>
      <c r="F38" s="172"/>
      <c r="G38" s="249"/>
      <c r="H38" s="64"/>
    </row>
    <row r="39" spans="2:11">
      <c r="B39" s="84" t="s">
        <v>50</v>
      </c>
      <c r="C39" s="64"/>
      <c r="D39" s="64"/>
      <c r="E39" s="249"/>
      <c r="F39" s="172"/>
      <c r="G39" s="249"/>
      <c r="H39" s="64"/>
    </row>
    <row r="40" spans="2:11" ht="15.75" customHeight="1">
      <c r="B40" s="84" t="s">
        <v>51</v>
      </c>
      <c r="C40" s="64"/>
      <c r="D40" s="64"/>
      <c r="E40" s="246"/>
      <c r="F40" s="173"/>
      <c r="G40" s="246"/>
      <c r="H40" s="23"/>
    </row>
    <row r="41" spans="2:11" ht="18.95" customHeight="1">
      <c r="B41" s="64" t="s">
        <v>95</v>
      </c>
      <c r="C41" s="64"/>
      <c r="D41" s="64"/>
      <c r="E41" s="246"/>
      <c r="F41" s="173"/>
      <c r="G41" s="246"/>
      <c r="H41" s="23"/>
    </row>
    <row r="42" spans="2:11" ht="18.95" customHeight="1">
      <c r="B42" s="64"/>
      <c r="C42" s="64" t="s">
        <v>75</v>
      </c>
      <c r="D42" s="64"/>
      <c r="E42" s="249">
        <v>2</v>
      </c>
      <c r="F42" s="173"/>
      <c r="G42" s="249">
        <v>2</v>
      </c>
      <c r="H42" s="23"/>
    </row>
    <row r="43" spans="2:11" ht="18.95" customHeight="1">
      <c r="C43" s="64" t="s">
        <v>76</v>
      </c>
      <c r="D43" s="64"/>
      <c r="E43" s="249">
        <v>3046</v>
      </c>
      <c r="F43" s="173"/>
      <c r="G43" s="249">
        <v>3011</v>
      </c>
      <c r="H43" s="23"/>
    </row>
    <row r="44" spans="2:11" ht="18.95" customHeight="1">
      <c r="C44" s="64" t="s">
        <v>77</v>
      </c>
      <c r="D44" s="64"/>
      <c r="E44" s="57">
        <v>-169</v>
      </c>
      <c r="F44" s="173"/>
      <c r="G44" s="249">
        <v>-111</v>
      </c>
      <c r="H44" s="23"/>
    </row>
    <row r="45" spans="2:11" ht="18.95" customHeight="1">
      <c r="C45" s="64" t="s">
        <v>78</v>
      </c>
      <c r="D45" s="61"/>
      <c r="E45" s="57">
        <v>-882</v>
      </c>
      <c r="F45" s="173"/>
      <c r="G45" s="249">
        <v>-864</v>
      </c>
      <c r="H45" s="23"/>
    </row>
    <row r="46" spans="2:11" ht="18.95" customHeight="1">
      <c r="C46" s="64" t="s">
        <v>79</v>
      </c>
      <c r="D46" s="64"/>
      <c r="E46" s="302">
        <v>3757</v>
      </c>
      <c r="F46" s="173"/>
      <c r="G46" s="252">
        <v>3571</v>
      </c>
      <c r="H46" s="23"/>
      <c r="K46" s="96"/>
    </row>
    <row r="47" spans="2:11" ht="18.95" customHeight="1">
      <c r="B47" s="256" t="s">
        <v>150</v>
      </c>
      <c r="C47" s="256"/>
      <c r="D47" s="256"/>
      <c r="E47" s="253">
        <f>SUM(E42:E46)</f>
        <v>5754</v>
      </c>
      <c r="F47" s="172"/>
      <c r="G47" s="253">
        <f>SUM(G42:G46)</f>
        <v>5609</v>
      </c>
      <c r="H47" s="6"/>
    </row>
    <row r="48" spans="2:11" ht="18.95" customHeight="1" thickBot="1">
      <c r="B48" s="64" t="s">
        <v>52</v>
      </c>
      <c r="E48" s="254">
        <f>E47+E37</f>
        <v>14808</v>
      </c>
      <c r="F48" s="215"/>
      <c r="G48" s="254">
        <f>G47+G37</f>
        <v>11861</v>
      </c>
    </row>
    <row r="49" spans="4:8" ht="13.5" thickTop="1">
      <c r="G49" s="237"/>
    </row>
    <row r="51" spans="4:8">
      <c r="E51" s="255"/>
      <c r="G51" s="63"/>
    </row>
    <row r="52" spans="4:8">
      <c r="D52" s="64"/>
      <c r="E52" s="256"/>
      <c r="F52" s="173"/>
      <c r="G52" s="64"/>
      <c r="H52" s="64"/>
    </row>
    <row r="53" spans="4:8">
      <c r="D53" s="64"/>
      <c r="E53" s="256"/>
      <c r="F53" s="173"/>
      <c r="G53" s="64"/>
      <c r="H53" s="64"/>
    </row>
  </sheetData>
  <mergeCells count="3">
    <mergeCell ref="A1:I1"/>
    <mergeCell ref="A2:I2"/>
    <mergeCell ref="A3:I3"/>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206"/>
  <sheetViews>
    <sheetView showGridLines="0" topLeftCell="A16" zoomScale="80" zoomScaleNormal="80" zoomScaleSheetLayoutView="80" workbookViewId="0">
      <selection activeCell="I1" sqref="I1"/>
    </sheetView>
  </sheetViews>
  <sheetFormatPr defaultColWidth="6.28515625" defaultRowHeight="12.75"/>
  <cols>
    <col min="1" max="1" width="57.7109375" style="30" customWidth="1"/>
    <col min="2" max="2" width="2.7109375" style="30"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6.42578125" style="117" customWidth="1"/>
    <col min="9" max="10" width="6.28515625" style="178"/>
    <col min="11" max="16384" width="6.28515625" style="30"/>
  </cols>
  <sheetData>
    <row r="1" spans="1:8" ht="12.75" customHeight="1">
      <c r="A1" s="319" t="s">
        <v>133</v>
      </c>
      <c r="B1" s="319"/>
      <c r="C1" s="319"/>
      <c r="D1" s="319"/>
      <c r="E1" s="319"/>
      <c r="F1" s="319"/>
      <c r="G1" s="319"/>
      <c r="H1" s="319"/>
    </row>
    <row r="2" spans="1:8" ht="12.75" customHeight="1">
      <c r="A2" s="319" t="s">
        <v>167</v>
      </c>
      <c r="B2" s="319"/>
      <c r="C2" s="319"/>
      <c r="D2" s="319"/>
      <c r="E2" s="319"/>
      <c r="F2" s="319"/>
      <c r="G2" s="319"/>
      <c r="H2" s="319"/>
    </row>
    <row r="3" spans="1:8" ht="12.75" customHeight="1">
      <c r="A3" s="319" t="s">
        <v>73</v>
      </c>
      <c r="B3" s="319"/>
      <c r="C3" s="319"/>
      <c r="D3" s="319"/>
      <c r="E3" s="319"/>
      <c r="F3" s="319"/>
      <c r="G3" s="319"/>
      <c r="H3" s="319"/>
    </row>
    <row r="4" spans="1:8" ht="12.75" customHeight="1">
      <c r="A4" s="319" t="s">
        <v>6</v>
      </c>
      <c r="B4" s="319"/>
      <c r="C4" s="319"/>
      <c r="D4" s="319"/>
      <c r="E4" s="319"/>
      <c r="F4" s="319"/>
      <c r="G4" s="319"/>
      <c r="H4" s="319"/>
    </row>
    <row r="5" spans="1:8" ht="12.75" customHeight="1">
      <c r="A5" s="319" t="s">
        <v>2</v>
      </c>
      <c r="B5" s="319"/>
      <c r="C5" s="319"/>
      <c r="D5" s="319"/>
      <c r="E5" s="319"/>
      <c r="F5" s="319"/>
      <c r="G5" s="319"/>
      <c r="H5" s="319"/>
    </row>
    <row r="6" spans="1:8" ht="12.75" customHeight="1">
      <c r="A6" s="187"/>
      <c r="B6" s="187"/>
      <c r="C6" s="187"/>
      <c r="D6" s="187"/>
      <c r="E6" s="187"/>
      <c r="F6" s="187"/>
      <c r="G6" s="187"/>
      <c r="H6" s="177"/>
    </row>
    <row r="7" spans="1:8" ht="12.75" customHeight="1">
      <c r="A7" s="187"/>
      <c r="B7" s="187"/>
      <c r="C7" s="187"/>
      <c r="D7" s="187"/>
      <c r="E7" s="187"/>
      <c r="F7" s="187"/>
      <c r="G7" s="187"/>
      <c r="H7" s="177"/>
    </row>
    <row r="8" spans="1:8" ht="12.75" customHeight="1">
      <c r="A8" s="187"/>
      <c r="B8" s="187"/>
      <c r="C8" s="314" t="s">
        <v>55</v>
      </c>
      <c r="D8" s="314"/>
      <c r="E8" s="314"/>
      <c r="F8" s="314"/>
      <c r="G8" s="314"/>
      <c r="H8" s="177"/>
    </row>
    <row r="9" spans="1:8" ht="12.75" customHeight="1">
      <c r="A9" s="178"/>
      <c r="B9" s="187"/>
      <c r="C9" s="186" t="str">
        <f>+'Detailed Revenue'!C7</f>
        <v>September 30,</v>
      </c>
      <c r="D9" s="58"/>
      <c r="E9" s="284" t="str">
        <f>+'Detailed Revenue'!E7</f>
        <v>June 30,</v>
      </c>
      <c r="F9" s="58"/>
      <c r="G9" s="284" t="str">
        <f>+'Detailed Revenue'!G7</f>
        <v>September 30,</v>
      </c>
      <c r="H9" s="177"/>
    </row>
    <row r="10" spans="1:8" ht="12.75" customHeight="1">
      <c r="A10" s="178"/>
      <c r="B10" s="187"/>
      <c r="C10" s="285" t="str">
        <f>+'Detailed Revenue'!C8</f>
        <v>2016</v>
      </c>
      <c r="D10" s="58"/>
      <c r="E10" s="285" t="str">
        <f>+'Detailed Revenue'!E8</f>
        <v>2016</v>
      </c>
      <c r="F10" s="58"/>
      <c r="G10" s="285" t="str">
        <f>+'Detailed Revenue'!G8</f>
        <v>2015</v>
      </c>
      <c r="H10" s="178"/>
    </row>
    <row r="11" spans="1:8" s="178" customFormat="1">
      <c r="B11" s="193"/>
      <c r="C11" s="229"/>
      <c r="D11" s="58"/>
      <c r="E11" s="229"/>
      <c r="F11" s="58"/>
      <c r="G11" s="130"/>
    </row>
    <row r="12" spans="1:8">
      <c r="A12" s="55" t="s">
        <v>165</v>
      </c>
      <c r="B12" s="41"/>
      <c r="C12" s="221">
        <f>'Income Statement'!B49</f>
        <v>131</v>
      </c>
      <c r="D12" s="59"/>
      <c r="E12" s="221">
        <f>'Income Statement'!D49</f>
        <v>70</v>
      </c>
      <c r="F12" s="178"/>
      <c r="G12" s="109">
        <f>'Income Statement'!F49</f>
        <v>138</v>
      </c>
      <c r="H12" s="109"/>
    </row>
    <row r="13" spans="1:8">
      <c r="A13" s="39"/>
      <c r="B13" s="39"/>
      <c r="C13" s="230"/>
      <c r="D13" s="56"/>
      <c r="E13" s="230"/>
      <c r="F13" s="60"/>
      <c r="G13" s="56"/>
      <c r="H13" s="177"/>
    </row>
    <row r="14" spans="1:8">
      <c r="A14" s="178" t="s">
        <v>56</v>
      </c>
      <c r="B14" s="178"/>
      <c r="C14" s="223"/>
      <c r="D14" s="178"/>
      <c r="E14" s="223"/>
      <c r="F14" s="178"/>
      <c r="G14" s="178"/>
      <c r="H14" s="177"/>
    </row>
    <row r="15" spans="1:8">
      <c r="A15" s="179"/>
      <c r="B15" s="178"/>
      <c r="C15" s="231"/>
      <c r="D15" s="178"/>
      <c r="E15" s="231"/>
      <c r="F15" s="178"/>
      <c r="G15" s="178"/>
      <c r="H15" s="177"/>
    </row>
    <row r="16" spans="1:8" ht="15">
      <c r="A16" s="179" t="s">
        <v>146</v>
      </c>
      <c r="B16" s="178"/>
      <c r="C16" s="228">
        <v>23</v>
      </c>
      <c r="D16" s="181"/>
      <c r="E16" s="228">
        <v>19</v>
      </c>
      <c r="F16" s="181"/>
      <c r="G16" s="228">
        <v>15</v>
      </c>
      <c r="H16" s="174"/>
    </row>
    <row r="17" spans="1:12" s="34" customFormat="1" ht="15">
      <c r="A17" s="179" t="s">
        <v>177</v>
      </c>
      <c r="B17" s="179"/>
      <c r="C17" s="232">
        <v>12</v>
      </c>
      <c r="D17" s="176"/>
      <c r="E17" s="232">
        <v>35</v>
      </c>
      <c r="F17" s="176"/>
      <c r="G17" s="232">
        <v>4</v>
      </c>
      <c r="H17" s="177"/>
    </row>
    <row r="18" spans="1:12" ht="15">
      <c r="A18" s="179" t="s">
        <v>178</v>
      </c>
      <c r="B18" s="178"/>
      <c r="C18" s="228">
        <v>0</v>
      </c>
      <c r="D18" s="181"/>
      <c r="E18" s="228">
        <v>33</v>
      </c>
      <c r="F18" s="181"/>
      <c r="G18" s="228">
        <v>8</v>
      </c>
      <c r="H18" s="174"/>
      <c r="I18" s="34"/>
      <c r="J18" s="34"/>
      <c r="K18" s="34"/>
      <c r="L18" s="34"/>
    </row>
    <row r="19" spans="1:12" s="34" customFormat="1" ht="15">
      <c r="A19" s="179" t="s">
        <v>164</v>
      </c>
      <c r="B19" s="179"/>
      <c r="C19" s="232">
        <v>0</v>
      </c>
      <c r="D19" s="176"/>
      <c r="E19" s="232">
        <v>-2</v>
      </c>
      <c r="F19" s="176"/>
      <c r="G19" s="232">
        <v>0</v>
      </c>
      <c r="H19" s="177"/>
    </row>
    <row r="20" spans="1:12" s="34" customFormat="1" ht="15">
      <c r="A20" s="179" t="s">
        <v>172</v>
      </c>
      <c r="B20" s="179"/>
      <c r="C20" s="232">
        <v>0</v>
      </c>
      <c r="D20" s="176"/>
      <c r="E20" s="232">
        <v>0</v>
      </c>
      <c r="F20" s="176"/>
      <c r="G20" s="232">
        <v>-5</v>
      </c>
      <c r="H20" s="177"/>
    </row>
    <row r="21" spans="1:12" ht="17.25" customHeight="1">
      <c r="A21" s="179" t="s">
        <v>74</v>
      </c>
      <c r="B21" s="179"/>
      <c r="C21" s="233">
        <f>SUM(C16:C20)</f>
        <v>35</v>
      </c>
      <c r="D21" s="176"/>
      <c r="E21" s="233">
        <f>SUM(E16:E20)</f>
        <v>85</v>
      </c>
      <c r="F21" s="176"/>
      <c r="G21" s="233">
        <f>SUM(G16:G20)</f>
        <v>22</v>
      </c>
      <c r="H21" s="177"/>
    </row>
    <row r="22" spans="1:12">
      <c r="A22" s="179"/>
      <c r="B22" s="179"/>
      <c r="C22" s="231"/>
      <c r="D22" s="176"/>
      <c r="E22" s="231"/>
      <c r="F22" s="176"/>
      <c r="G22" s="175"/>
      <c r="H22" s="177"/>
    </row>
    <row r="23" spans="1:12" ht="15">
      <c r="A23" s="179" t="s">
        <v>173</v>
      </c>
      <c r="B23" s="179"/>
      <c r="C23" s="234">
        <v>-12</v>
      </c>
      <c r="D23" s="176"/>
      <c r="E23" s="234">
        <v>-2</v>
      </c>
      <c r="F23" s="176"/>
      <c r="G23" s="106">
        <v>-9</v>
      </c>
      <c r="H23" s="174"/>
    </row>
    <row r="24" spans="1:12">
      <c r="A24" s="179" t="s">
        <v>57</v>
      </c>
      <c r="B24" s="179"/>
      <c r="C24" s="231">
        <f>SUM(C21:C23)</f>
        <v>23</v>
      </c>
      <c r="D24" s="181"/>
      <c r="E24" s="231">
        <f>SUM(E21:E23)</f>
        <v>83</v>
      </c>
      <c r="F24" s="181"/>
      <c r="G24" s="175">
        <f>SUM(G21:G23)</f>
        <v>13</v>
      </c>
      <c r="H24" s="177"/>
    </row>
    <row r="25" spans="1:12">
      <c r="A25" s="179"/>
      <c r="B25" s="179"/>
      <c r="C25" s="223"/>
      <c r="D25" s="181"/>
      <c r="E25" s="223"/>
      <c r="F25" s="181"/>
      <c r="G25" s="180"/>
      <c r="H25" s="177"/>
    </row>
    <row r="26" spans="1:12" ht="13.5" thickBot="1">
      <c r="A26" s="35" t="s">
        <v>96</v>
      </c>
      <c r="B26" s="120"/>
      <c r="C26" s="226">
        <f>C12+C24</f>
        <v>154</v>
      </c>
      <c r="D26" s="37"/>
      <c r="E26" s="226">
        <f>E12+E24</f>
        <v>153</v>
      </c>
      <c r="F26" s="38"/>
      <c r="G26" s="36">
        <f>G12+G24</f>
        <v>151</v>
      </c>
      <c r="H26" s="177"/>
    </row>
    <row r="27" spans="1:12" ht="13.5" thickTop="1">
      <c r="A27" s="39"/>
      <c r="B27" s="39"/>
      <c r="C27" s="235"/>
      <c r="D27" s="40"/>
      <c r="E27" s="235"/>
      <c r="F27" s="178"/>
      <c r="G27" s="40"/>
      <c r="H27" s="177"/>
    </row>
    <row r="28" spans="1:12">
      <c r="A28" s="41"/>
      <c r="B28" s="41"/>
      <c r="C28" s="235"/>
      <c r="D28" s="40"/>
      <c r="E28" s="235"/>
      <c r="F28" s="178"/>
      <c r="G28" s="40"/>
      <c r="H28" s="119"/>
    </row>
    <row r="29" spans="1:12">
      <c r="A29" s="55" t="s">
        <v>166</v>
      </c>
      <c r="C29" s="236">
        <f>'Income Statement'!B53</f>
        <v>0.77286135693215341</v>
      </c>
      <c r="D29" s="42"/>
      <c r="E29" s="42">
        <f>'Income Statement'!D53</f>
        <v>0.41617122473246138</v>
      </c>
      <c r="F29" s="178"/>
      <c r="G29" s="42">
        <f>'Income Statement'!F53</f>
        <v>0.80466472303206993</v>
      </c>
      <c r="H29" s="42"/>
    </row>
    <row r="30" spans="1:12">
      <c r="A30" s="31" t="s">
        <v>58</v>
      </c>
      <c r="B30" s="31"/>
      <c r="C30" s="43">
        <f>C24/'Income Statement'!B59</f>
        <v>0.13569321533923304</v>
      </c>
      <c r="D30" s="44"/>
      <c r="E30" s="43">
        <v>0.49</v>
      </c>
      <c r="F30" s="44"/>
      <c r="G30" s="43">
        <f>G24/'Income Statement'!F59</f>
        <v>7.5801749271137031E-2</v>
      </c>
      <c r="H30" s="194"/>
    </row>
    <row r="31" spans="1:12">
      <c r="A31" s="31"/>
      <c r="B31" s="31"/>
      <c r="C31" s="45"/>
      <c r="D31" s="45"/>
      <c r="E31" s="45"/>
      <c r="F31" s="178"/>
      <c r="G31" s="45"/>
      <c r="H31" s="119"/>
    </row>
    <row r="32" spans="1:12" ht="13.5" thickBot="1">
      <c r="A32" s="35" t="s">
        <v>71</v>
      </c>
      <c r="B32" s="35"/>
      <c r="C32" s="46">
        <f>SUM(C29:C30)</f>
        <v>0.90855457227138647</v>
      </c>
      <c r="D32" s="47"/>
      <c r="E32" s="46">
        <f>SUM(E29:E30)</f>
        <v>0.90617122473246137</v>
      </c>
      <c r="F32" s="38"/>
      <c r="G32" s="46">
        <f>SUM(G29:G30)</f>
        <v>0.88046647230320696</v>
      </c>
      <c r="H32" s="47"/>
    </row>
    <row r="33" spans="1:8" ht="13.5" thickTop="1">
      <c r="C33" s="79"/>
      <c r="D33" s="178"/>
      <c r="E33" s="178"/>
      <c r="F33" s="178"/>
      <c r="G33" s="178"/>
      <c r="H33" s="119"/>
    </row>
    <row r="34" spans="1:8">
      <c r="H34" s="52"/>
    </row>
    <row r="37" spans="1:8" s="131" customFormat="1" ht="11.25">
      <c r="H37" s="132"/>
    </row>
    <row r="38" spans="1:8" s="131" customFormat="1" ht="11.25">
      <c r="H38" s="132"/>
    </row>
    <row r="39" spans="1:8" s="131" customFormat="1" ht="11.25">
      <c r="H39" s="132"/>
    </row>
    <row r="40" spans="1:8" s="131" customFormat="1" ht="11.25">
      <c r="H40" s="132"/>
    </row>
    <row r="41" spans="1:8">
      <c r="A41" s="169"/>
    </row>
    <row r="42" spans="1:8" s="131" customFormat="1" ht="11.25">
      <c r="H42" s="132"/>
    </row>
    <row r="43" spans="1:8" s="131" customFormat="1" ht="11.25">
      <c r="H43" s="132"/>
    </row>
    <row r="44" spans="1:8" s="131" customFormat="1" ht="11.25">
      <c r="H44" s="132"/>
    </row>
    <row r="45" spans="1:8" s="131" customFormat="1" ht="11.25">
      <c r="H45" s="132"/>
    </row>
    <row r="46" spans="1:8" s="131" customFormat="1" ht="11.25">
      <c r="H46" s="132"/>
    </row>
    <row r="47" spans="1:8" s="131" customFormat="1" ht="11.25">
      <c r="H47" s="132"/>
    </row>
    <row r="48" spans="1:8" s="131" customFormat="1" ht="11.25">
      <c r="H48" s="132"/>
    </row>
    <row r="49" spans="8:9" s="131" customFormat="1" ht="11.25">
      <c r="H49" s="132"/>
    </row>
    <row r="50" spans="8:9" s="131" customFormat="1" ht="11.25">
      <c r="H50" s="132"/>
    </row>
    <row r="51" spans="8:9" s="131" customFormat="1" ht="11.25">
      <c r="H51" s="132"/>
    </row>
    <row r="52" spans="8:9" s="131" customFormat="1" ht="11.25">
      <c r="H52" s="132"/>
    </row>
    <row r="53" spans="8:9" s="131" customFormat="1" ht="11.25">
      <c r="H53" s="132"/>
    </row>
    <row r="54" spans="8:9" s="131" customFormat="1" ht="11.25"/>
    <row r="55" spans="8:9" s="131" customFormat="1">
      <c r="H55" s="132"/>
      <c r="I55" s="178"/>
    </row>
    <row r="56" spans="8:9" s="131" customFormat="1" ht="11.25">
      <c r="H56" s="132"/>
    </row>
    <row r="57" spans="8:9" s="131" customFormat="1" ht="11.25">
      <c r="H57" s="132"/>
    </row>
    <row r="58" spans="8:9" s="131" customFormat="1" ht="11.25">
      <c r="H58" s="132"/>
    </row>
    <row r="59" spans="8:9" s="131" customFormat="1" ht="11.25">
      <c r="H59" s="132"/>
    </row>
    <row r="60" spans="8:9" s="131" customFormat="1" ht="11.25">
      <c r="H60" s="132"/>
    </row>
    <row r="61" spans="8:9" s="131" customFormat="1" ht="11.25">
      <c r="H61" s="132"/>
    </row>
    <row r="62" spans="8:9" s="131" customFormat="1" ht="11.25">
      <c r="H62" s="132"/>
    </row>
    <row r="63" spans="8:9" s="131" customFormat="1" ht="11.25">
      <c r="H63" s="132"/>
    </row>
    <row r="64" spans="8:9" s="131" customFormat="1" ht="11.25">
      <c r="H64" s="132"/>
    </row>
    <row r="65" spans="8:8" s="131" customFormat="1" ht="11.25">
      <c r="H65" s="132"/>
    </row>
    <row r="66" spans="8:8" s="131" customFormat="1" ht="11.25">
      <c r="H66" s="132"/>
    </row>
    <row r="67" spans="8:8" s="131" customFormat="1" ht="11.25">
      <c r="H67" s="132"/>
    </row>
    <row r="68" spans="8:8" s="131" customFormat="1" ht="11.25">
      <c r="H68" s="132"/>
    </row>
    <row r="69" spans="8:8" s="131" customFormat="1" ht="11.25">
      <c r="H69" s="132"/>
    </row>
    <row r="70" spans="8:8" s="131" customFormat="1" ht="11.25">
      <c r="H70" s="132"/>
    </row>
    <row r="71" spans="8:8" s="131" customFormat="1" ht="11.25">
      <c r="H71" s="132"/>
    </row>
    <row r="72" spans="8:8" s="131" customFormat="1" ht="11.25">
      <c r="H72" s="132"/>
    </row>
    <row r="73" spans="8:8" s="131" customFormat="1" ht="11.25">
      <c r="H73" s="132"/>
    </row>
    <row r="74" spans="8:8" s="131" customFormat="1" ht="11.25">
      <c r="H74" s="132"/>
    </row>
    <row r="75" spans="8:8" s="131" customFormat="1" ht="11.25">
      <c r="H75" s="132"/>
    </row>
    <row r="76" spans="8:8" s="131" customFormat="1" ht="11.25">
      <c r="H76" s="132"/>
    </row>
    <row r="77" spans="8:8" s="131" customFormat="1" ht="11.25">
      <c r="H77" s="132"/>
    </row>
    <row r="78" spans="8:8" s="131" customFormat="1" ht="11.25">
      <c r="H78" s="132"/>
    </row>
    <row r="79" spans="8:8" s="131" customFormat="1" ht="11.25">
      <c r="H79" s="132"/>
    </row>
    <row r="80" spans="8:8" s="131" customFormat="1" ht="11.25">
      <c r="H80" s="132"/>
    </row>
    <row r="81" spans="8:8" s="131" customFormat="1" ht="11.25">
      <c r="H81" s="132"/>
    </row>
    <row r="82" spans="8:8" s="131" customFormat="1" ht="11.25">
      <c r="H82" s="132"/>
    </row>
    <row r="83" spans="8:8" s="131" customFormat="1" ht="11.25">
      <c r="H83" s="132"/>
    </row>
    <row r="84" spans="8:8" s="131" customFormat="1" ht="11.25">
      <c r="H84" s="132"/>
    </row>
    <row r="85" spans="8:8" s="131" customFormat="1" ht="11.25">
      <c r="H85" s="132"/>
    </row>
    <row r="86" spans="8:8" s="131" customFormat="1" ht="11.25">
      <c r="H86" s="132"/>
    </row>
    <row r="87" spans="8:8" s="131" customFormat="1" ht="11.25">
      <c r="H87" s="132"/>
    </row>
    <row r="88" spans="8:8" s="131" customFormat="1" ht="11.25">
      <c r="H88" s="132"/>
    </row>
    <row r="89" spans="8:8" s="131" customFormat="1" ht="11.25">
      <c r="H89" s="132"/>
    </row>
    <row r="90" spans="8:8" s="131" customFormat="1" ht="11.25">
      <c r="H90" s="132"/>
    </row>
    <row r="91" spans="8:8" s="131" customFormat="1" ht="11.25">
      <c r="H91" s="132"/>
    </row>
    <row r="92" spans="8:8" s="131" customFormat="1" ht="11.25">
      <c r="H92" s="132"/>
    </row>
    <row r="93" spans="8:8" s="131" customFormat="1" ht="11.25">
      <c r="H93" s="132"/>
    </row>
    <row r="94" spans="8:8" s="131" customFormat="1" ht="11.25">
      <c r="H94" s="132"/>
    </row>
    <row r="95" spans="8:8" s="131" customFormat="1" ht="11.25">
      <c r="H95" s="132"/>
    </row>
    <row r="96" spans="8:8" s="131" customFormat="1" ht="11.25">
      <c r="H96" s="132"/>
    </row>
    <row r="97" spans="8:8" s="131" customFormat="1" ht="11.25">
      <c r="H97" s="132"/>
    </row>
    <row r="98" spans="8:8" s="131" customFormat="1" ht="11.25">
      <c r="H98" s="132"/>
    </row>
    <row r="99" spans="8:8" s="131" customFormat="1" ht="11.25">
      <c r="H99" s="132"/>
    </row>
    <row r="100" spans="8:8" s="131" customFormat="1" ht="11.25">
      <c r="H100" s="132"/>
    </row>
    <row r="101" spans="8:8" s="131" customFormat="1" ht="11.25">
      <c r="H101" s="132"/>
    </row>
    <row r="102" spans="8:8" s="131" customFormat="1" ht="11.25">
      <c r="H102" s="132"/>
    </row>
    <row r="103" spans="8:8" s="131" customFormat="1" ht="11.25">
      <c r="H103" s="132"/>
    </row>
    <row r="104" spans="8:8" s="131" customFormat="1" ht="11.25">
      <c r="H104" s="132"/>
    </row>
    <row r="105" spans="8:8" s="131" customFormat="1" ht="11.25">
      <c r="H105" s="132"/>
    </row>
    <row r="106" spans="8:8" s="131" customFormat="1" ht="11.25">
      <c r="H106" s="132"/>
    </row>
    <row r="107" spans="8:8" s="131" customFormat="1" ht="11.25">
      <c r="H107" s="132"/>
    </row>
    <row r="108" spans="8:8" s="131" customFormat="1" ht="11.25">
      <c r="H108" s="132"/>
    </row>
    <row r="109" spans="8:8" s="131" customFormat="1" ht="11.25">
      <c r="H109" s="132"/>
    </row>
    <row r="110" spans="8:8" s="131" customFormat="1" ht="11.25">
      <c r="H110" s="132"/>
    </row>
    <row r="111" spans="8:8" s="131" customFormat="1" ht="11.25">
      <c r="H111" s="132"/>
    </row>
    <row r="112" spans="8:8" s="131" customFormat="1" ht="11.25">
      <c r="H112" s="132"/>
    </row>
    <row r="113" spans="8:8" s="131" customFormat="1" ht="11.25">
      <c r="H113" s="132"/>
    </row>
    <row r="114" spans="8:8" s="131" customFormat="1" ht="11.25">
      <c r="H114" s="132"/>
    </row>
    <row r="115" spans="8:8" s="131" customFormat="1" ht="11.25">
      <c r="H115" s="132"/>
    </row>
    <row r="116" spans="8:8" s="131" customFormat="1" ht="11.25">
      <c r="H116" s="132"/>
    </row>
    <row r="117" spans="8:8" s="131" customFormat="1" ht="11.25">
      <c r="H117" s="132"/>
    </row>
    <row r="118" spans="8:8" s="131" customFormat="1" ht="11.25">
      <c r="H118" s="132"/>
    </row>
    <row r="119" spans="8:8" s="131" customFormat="1" ht="11.25">
      <c r="H119" s="132"/>
    </row>
    <row r="120" spans="8:8" s="131" customFormat="1" ht="11.25">
      <c r="H120" s="132"/>
    </row>
    <row r="121" spans="8:8" s="131" customFormat="1" ht="11.25">
      <c r="H121" s="132"/>
    </row>
    <row r="122" spans="8:8" s="131" customFormat="1" ht="11.25">
      <c r="H122" s="132"/>
    </row>
    <row r="123" spans="8:8" s="131" customFormat="1" ht="11.25">
      <c r="H123" s="132"/>
    </row>
    <row r="124" spans="8:8" s="131" customFormat="1" ht="11.25">
      <c r="H124" s="132"/>
    </row>
    <row r="125" spans="8:8" s="131" customFormat="1" ht="11.25">
      <c r="H125" s="132"/>
    </row>
    <row r="126" spans="8:8" s="131" customFormat="1" ht="11.25">
      <c r="H126" s="132"/>
    </row>
    <row r="127" spans="8:8" s="131" customFormat="1" ht="11.25">
      <c r="H127" s="132"/>
    </row>
    <row r="128" spans="8:8" s="131" customFormat="1" ht="11.25">
      <c r="H128" s="132"/>
    </row>
    <row r="129" spans="8:8" s="131" customFormat="1" ht="11.25">
      <c r="H129" s="132"/>
    </row>
    <row r="130" spans="8:8" s="131" customFormat="1" ht="11.25">
      <c r="H130" s="132"/>
    </row>
    <row r="131" spans="8:8" s="131" customFormat="1" ht="11.25">
      <c r="H131" s="132"/>
    </row>
    <row r="132" spans="8:8" s="131" customFormat="1" ht="11.25">
      <c r="H132" s="132"/>
    </row>
    <row r="133" spans="8:8" s="131" customFormat="1" ht="11.25">
      <c r="H133" s="132"/>
    </row>
    <row r="134" spans="8:8" s="131" customFormat="1" ht="11.25">
      <c r="H134" s="132"/>
    </row>
    <row r="135" spans="8:8" s="131" customFormat="1" ht="11.25">
      <c r="H135" s="132"/>
    </row>
    <row r="136" spans="8:8" s="131" customFormat="1" ht="11.25">
      <c r="H136" s="132"/>
    </row>
    <row r="137" spans="8:8" s="131" customFormat="1" ht="11.25">
      <c r="H137" s="132"/>
    </row>
    <row r="138" spans="8:8" s="131" customFormat="1" ht="11.25">
      <c r="H138" s="132"/>
    </row>
    <row r="139" spans="8:8" s="131" customFormat="1" ht="11.25">
      <c r="H139" s="132"/>
    </row>
    <row r="140" spans="8:8" s="131" customFormat="1" ht="11.25">
      <c r="H140" s="132"/>
    </row>
    <row r="141" spans="8:8" s="131" customFormat="1" ht="11.25">
      <c r="H141" s="132"/>
    </row>
    <row r="142" spans="8:8" s="131" customFormat="1" ht="11.25">
      <c r="H142" s="132"/>
    </row>
    <row r="143" spans="8:8" s="131" customFormat="1" ht="11.25">
      <c r="H143" s="132"/>
    </row>
    <row r="144" spans="8:8" s="131" customFormat="1" ht="11.25">
      <c r="H144" s="132"/>
    </row>
    <row r="145" spans="8:8" s="131" customFormat="1" ht="11.25">
      <c r="H145" s="132"/>
    </row>
    <row r="146" spans="8:8" s="131" customFormat="1" ht="11.25">
      <c r="H146" s="132"/>
    </row>
    <row r="147" spans="8:8" s="131" customFormat="1" ht="11.25">
      <c r="H147" s="132"/>
    </row>
    <row r="148" spans="8:8" s="131" customFormat="1" ht="11.25">
      <c r="H148" s="132"/>
    </row>
    <row r="149" spans="8:8" s="131" customFormat="1" ht="11.25">
      <c r="H149" s="132"/>
    </row>
    <row r="150" spans="8:8" s="131" customFormat="1" ht="11.25">
      <c r="H150" s="132"/>
    </row>
    <row r="151" spans="8:8" s="131" customFormat="1" ht="11.25">
      <c r="H151" s="132"/>
    </row>
    <row r="152" spans="8:8" s="131" customFormat="1" ht="11.25">
      <c r="H152" s="132"/>
    </row>
    <row r="153" spans="8:8" s="131" customFormat="1" ht="11.25">
      <c r="H153" s="132"/>
    </row>
    <row r="154" spans="8:8" s="131" customFormat="1" ht="11.25">
      <c r="H154" s="132"/>
    </row>
    <row r="155" spans="8:8" s="131" customFormat="1" ht="11.25">
      <c r="H155" s="132"/>
    </row>
    <row r="156" spans="8:8" s="131" customFormat="1" ht="11.25">
      <c r="H156" s="132"/>
    </row>
    <row r="157" spans="8:8" s="131" customFormat="1" ht="11.25">
      <c r="H157" s="132"/>
    </row>
    <row r="158" spans="8:8" s="131" customFormat="1" ht="11.25">
      <c r="H158" s="132"/>
    </row>
    <row r="159" spans="8:8" s="131" customFormat="1" ht="11.25">
      <c r="H159" s="132"/>
    </row>
    <row r="160" spans="8:8" s="131" customFormat="1" ht="11.25">
      <c r="H160" s="132"/>
    </row>
    <row r="161" spans="8:8" s="131" customFormat="1" ht="11.25">
      <c r="H161" s="132"/>
    </row>
    <row r="162" spans="8:8" s="131" customFormat="1" ht="11.25">
      <c r="H162" s="132"/>
    </row>
    <row r="163" spans="8:8" s="131" customFormat="1" ht="11.25">
      <c r="H163" s="132"/>
    </row>
    <row r="164" spans="8:8" s="131" customFormat="1" ht="11.25">
      <c r="H164" s="132"/>
    </row>
    <row r="165" spans="8:8" s="131" customFormat="1" ht="11.25">
      <c r="H165" s="132"/>
    </row>
    <row r="166" spans="8:8" s="131" customFormat="1" ht="11.25">
      <c r="H166" s="132"/>
    </row>
    <row r="167" spans="8:8" s="131" customFormat="1" ht="11.25">
      <c r="H167" s="132"/>
    </row>
    <row r="168" spans="8:8" s="131" customFormat="1" ht="11.25">
      <c r="H168" s="132"/>
    </row>
    <row r="169" spans="8:8" s="131" customFormat="1" ht="11.25">
      <c r="H169" s="132"/>
    </row>
    <row r="170" spans="8:8" s="131" customFormat="1" ht="11.25">
      <c r="H170" s="132"/>
    </row>
    <row r="171" spans="8:8" s="131" customFormat="1" ht="11.25">
      <c r="H171" s="132"/>
    </row>
    <row r="172" spans="8:8" s="131" customFormat="1" ht="11.25">
      <c r="H172" s="132"/>
    </row>
    <row r="173" spans="8:8" s="131" customFormat="1" ht="11.25">
      <c r="H173" s="132"/>
    </row>
    <row r="174" spans="8:8" s="131" customFormat="1" ht="11.25">
      <c r="H174" s="132"/>
    </row>
    <row r="175" spans="8:8" s="131" customFormat="1" ht="11.25">
      <c r="H175" s="132"/>
    </row>
    <row r="176" spans="8:8" s="131" customFormat="1" ht="11.25">
      <c r="H176" s="132"/>
    </row>
    <row r="177" spans="8:8" s="131" customFormat="1" ht="11.25">
      <c r="H177" s="132"/>
    </row>
    <row r="178" spans="8:8" s="131" customFormat="1" ht="11.25">
      <c r="H178" s="132"/>
    </row>
    <row r="179" spans="8:8" s="131" customFormat="1" ht="11.25">
      <c r="H179" s="132"/>
    </row>
    <row r="180" spans="8:8" s="131" customFormat="1" ht="11.25">
      <c r="H180" s="132"/>
    </row>
    <row r="181" spans="8:8" s="131" customFormat="1" ht="11.25">
      <c r="H181" s="132"/>
    </row>
    <row r="182" spans="8:8" s="131" customFormat="1" ht="11.25">
      <c r="H182" s="132"/>
    </row>
    <row r="183" spans="8:8" s="131" customFormat="1" ht="11.25">
      <c r="H183" s="132"/>
    </row>
    <row r="184" spans="8:8" s="131" customFormat="1" ht="11.25">
      <c r="H184" s="132"/>
    </row>
    <row r="185" spans="8:8" s="131" customFormat="1" ht="11.25">
      <c r="H185" s="132"/>
    </row>
    <row r="186" spans="8:8" s="131" customFormat="1" ht="11.25">
      <c r="H186" s="132"/>
    </row>
    <row r="187" spans="8:8" s="131" customFormat="1" ht="11.25">
      <c r="H187" s="132"/>
    </row>
    <row r="188" spans="8:8" s="131" customFormat="1" ht="11.25">
      <c r="H188" s="132"/>
    </row>
    <row r="189" spans="8:8" s="131" customFormat="1" ht="11.25">
      <c r="H189" s="132"/>
    </row>
    <row r="190" spans="8:8" s="131" customFormat="1" ht="11.25">
      <c r="H190" s="132"/>
    </row>
    <row r="191" spans="8:8" s="131" customFormat="1" ht="11.25">
      <c r="H191" s="132"/>
    </row>
    <row r="192" spans="8:8" s="131" customFormat="1" ht="11.25">
      <c r="H192" s="132"/>
    </row>
    <row r="193" spans="8:8" s="131" customFormat="1" ht="11.25">
      <c r="H193" s="132"/>
    </row>
    <row r="194" spans="8:8" s="131" customFormat="1" ht="11.25">
      <c r="H194" s="132"/>
    </row>
    <row r="195" spans="8:8" s="131" customFormat="1" ht="11.25">
      <c r="H195" s="132"/>
    </row>
    <row r="196" spans="8:8" s="131" customFormat="1" ht="11.25">
      <c r="H196" s="132"/>
    </row>
    <row r="197" spans="8:8" s="131" customFormat="1" ht="11.25">
      <c r="H197" s="132"/>
    </row>
    <row r="198" spans="8:8" s="131" customFormat="1" ht="11.25">
      <c r="H198" s="132"/>
    </row>
    <row r="199" spans="8:8" s="131" customFormat="1" ht="11.25">
      <c r="H199" s="132"/>
    </row>
    <row r="200" spans="8:8" s="131" customFormat="1" ht="11.25">
      <c r="H200" s="132"/>
    </row>
    <row r="201" spans="8:8" s="131" customFormat="1" ht="11.25">
      <c r="H201" s="132"/>
    </row>
    <row r="202" spans="8:8" s="131" customFormat="1" ht="11.25">
      <c r="H202" s="132"/>
    </row>
    <row r="203" spans="8:8" s="131" customFormat="1" ht="11.25">
      <c r="H203" s="132"/>
    </row>
    <row r="204" spans="8:8" s="131" customFormat="1" ht="11.25">
      <c r="H204" s="132"/>
    </row>
    <row r="205" spans="8:8" s="131" customFormat="1" ht="11.25">
      <c r="H205" s="132"/>
    </row>
    <row r="206" spans="8:8" s="131" customFormat="1" ht="11.25">
      <c r="H206" s="132"/>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03"/>
  <sheetViews>
    <sheetView showGridLines="0" zoomScale="80" zoomScaleNormal="80" zoomScaleSheetLayoutView="85" workbookViewId="0">
      <selection activeCell="L46" sqref="L46"/>
    </sheetView>
  </sheetViews>
  <sheetFormatPr defaultColWidth="6.28515625" defaultRowHeight="12.75"/>
  <cols>
    <col min="1" max="1" width="57.7109375" style="30" customWidth="1"/>
    <col min="2" max="2" width="2.7109375" style="178"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7.42578125" style="117" customWidth="1"/>
    <col min="9" max="10" width="6.28515625" style="178"/>
    <col min="11" max="16384" width="6.28515625" style="30"/>
  </cols>
  <sheetData>
    <row r="1" spans="1:8" ht="12.75" customHeight="1">
      <c r="A1" s="319" t="s">
        <v>133</v>
      </c>
      <c r="B1" s="319"/>
      <c r="C1" s="319"/>
      <c r="D1" s="319"/>
      <c r="E1" s="319"/>
      <c r="F1" s="319"/>
      <c r="G1" s="319"/>
      <c r="H1" s="319"/>
    </row>
    <row r="2" spans="1:8" ht="12.75" customHeight="1">
      <c r="A2" s="319" t="s">
        <v>167</v>
      </c>
      <c r="B2" s="319"/>
      <c r="C2" s="319"/>
      <c r="D2" s="319"/>
      <c r="E2" s="319"/>
      <c r="F2" s="319"/>
      <c r="G2" s="319"/>
      <c r="H2" s="319"/>
    </row>
    <row r="3" spans="1:8" ht="12.75" customHeight="1">
      <c r="A3" s="319" t="s">
        <v>73</v>
      </c>
      <c r="B3" s="319"/>
      <c r="C3" s="319"/>
      <c r="D3" s="319"/>
      <c r="E3" s="319"/>
      <c r="F3" s="319"/>
      <c r="G3" s="319"/>
      <c r="H3" s="319"/>
    </row>
    <row r="4" spans="1:8" ht="12.75" customHeight="1">
      <c r="A4" s="319" t="s">
        <v>1</v>
      </c>
      <c r="B4" s="319"/>
      <c r="C4" s="319"/>
      <c r="D4" s="319"/>
      <c r="E4" s="319"/>
      <c r="F4" s="319"/>
      <c r="G4" s="319"/>
      <c r="H4" s="319"/>
    </row>
    <row r="5" spans="1:8" ht="12.75" customHeight="1">
      <c r="A5" s="319" t="s">
        <v>2</v>
      </c>
      <c r="B5" s="319"/>
      <c r="C5" s="319"/>
      <c r="D5" s="319"/>
      <c r="E5" s="319"/>
      <c r="F5" s="319"/>
      <c r="G5" s="319"/>
      <c r="H5" s="319"/>
    </row>
    <row r="6" spans="1:8" ht="12.75" customHeight="1">
      <c r="A6" s="171"/>
      <c r="B6" s="207"/>
      <c r="C6" s="171"/>
      <c r="D6" s="171"/>
      <c r="E6" s="171"/>
      <c r="F6" s="171"/>
      <c r="G6" s="171"/>
    </row>
    <row r="7" spans="1:8" ht="12.75" customHeight="1">
      <c r="A7" s="171"/>
      <c r="B7" s="207"/>
      <c r="C7" s="171"/>
      <c r="D7" s="171"/>
      <c r="E7" s="171"/>
      <c r="F7" s="171"/>
      <c r="G7" s="171"/>
    </row>
    <row r="8" spans="1:8" ht="12.75" customHeight="1">
      <c r="C8" s="314" t="s">
        <v>55</v>
      </c>
      <c r="D8" s="314"/>
      <c r="E8" s="314"/>
      <c r="F8" s="314"/>
      <c r="G8" s="314"/>
      <c r="H8" s="11"/>
    </row>
    <row r="9" spans="1:8" ht="12.75" customHeight="1">
      <c r="C9" s="170" t="str">
        <f>+'Non-GAAP Net Inc'!C9</f>
        <v>September 30,</v>
      </c>
      <c r="D9" s="58"/>
      <c r="E9" s="284" t="str">
        <f>+'Non-GAAP Net Inc'!E9</f>
        <v>June 30,</v>
      </c>
      <c r="F9" s="58"/>
      <c r="G9" s="284" t="str">
        <f>+'Non-GAAP Net Inc'!G9</f>
        <v>September 30,</v>
      </c>
      <c r="H9" s="119"/>
    </row>
    <row r="10" spans="1:8" ht="12.75" customHeight="1">
      <c r="C10" s="1" t="s">
        <v>145</v>
      </c>
      <c r="D10" s="58"/>
      <c r="E10" s="1" t="s">
        <v>145</v>
      </c>
      <c r="F10" s="58"/>
      <c r="G10" s="1" t="s">
        <v>119</v>
      </c>
      <c r="H10" s="30"/>
    </row>
    <row r="12" spans="1:8">
      <c r="A12" s="55" t="s">
        <v>168</v>
      </c>
      <c r="B12" s="55"/>
      <c r="C12" s="221">
        <f>'Income Statement'!B35</f>
        <v>233</v>
      </c>
      <c r="D12" s="48"/>
      <c r="E12" s="109">
        <f>'Income Statement'!D35</f>
        <v>174</v>
      </c>
      <c r="F12" s="48"/>
      <c r="G12" s="109">
        <f>'Income Statement'!F35</f>
        <v>231</v>
      </c>
    </row>
    <row r="13" spans="1:8">
      <c r="C13" s="222"/>
    </row>
    <row r="14" spans="1:8">
      <c r="A14" s="178" t="s">
        <v>56</v>
      </c>
      <c r="C14" s="222"/>
    </row>
    <row r="15" spans="1:8">
      <c r="A15" s="179"/>
      <c r="B15" s="179"/>
      <c r="C15" s="228"/>
    </row>
    <row r="16" spans="1:8" ht="15">
      <c r="A16" s="179" t="s">
        <v>146</v>
      </c>
      <c r="B16" s="179"/>
      <c r="C16" s="228">
        <v>23</v>
      </c>
      <c r="D16" s="33"/>
      <c r="E16" s="228">
        <v>19</v>
      </c>
      <c r="F16" s="33"/>
      <c r="G16" s="173">
        <v>15</v>
      </c>
      <c r="H16" s="11"/>
    </row>
    <row r="17" spans="1:8" ht="15">
      <c r="A17" s="179" t="s">
        <v>177</v>
      </c>
      <c r="B17" s="179"/>
      <c r="C17" s="228">
        <v>12</v>
      </c>
      <c r="D17" s="33"/>
      <c r="E17" s="228">
        <v>35</v>
      </c>
      <c r="F17" s="33"/>
      <c r="G17" s="173">
        <v>4</v>
      </c>
      <c r="H17" s="11"/>
    </row>
    <row r="18" spans="1:8" s="178" customFormat="1" ht="15">
      <c r="A18" s="179" t="s">
        <v>178</v>
      </c>
      <c r="B18" s="179"/>
      <c r="C18" s="228">
        <v>0</v>
      </c>
      <c r="D18" s="181"/>
      <c r="E18" s="228">
        <v>33</v>
      </c>
      <c r="F18" s="181"/>
      <c r="G18" s="173">
        <v>8</v>
      </c>
      <c r="H18" s="174"/>
    </row>
    <row r="19" spans="1:8" s="178" customFormat="1" ht="15">
      <c r="A19" s="179" t="s">
        <v>164</v>
      </c>
      <c r="B19" s="179"/>
      <c r="C19" s="228">
        <v>0</v>
      </c>
      <c r="D19" s="181"/>
      <c r="E19" s="228">
        <v>-2</v>
      </c>
      <c r="F19" s="181"/>
      <c r="G19" s="228">
        <v>0</v>
      </c>
      <c r="H19" s="177"/>
    </row>
    <row r="20" spans="1:8" s="178" customFormat="1" ht="15">
      <c r="A20" s="179" t="s">
        <v>172</v>
      </c>
      <c r="B20" s="179"/>
      <c r="C20" s="228">
        <v>0</v>
      </c>
      <c r="D20" s="181"/>
      <c r="E20" s="228">
        <v>0</v>
      </c>
      <c r="F20" s="181"/>
      <c r="G20" s="228">
        <v>-5</v>
      </c>
      <c r="H20" s="177"/>
    </row>
    <row r="21" spans="1:8">
      <c r="A21" s="179" t="s">
        <v>138</v>
      </c>
      <c r="B21" s="179"/>
      <c r="C21" s="224">
        <f>SUM(C16:C20)</f>
        <v>35</v>
      </c>
      <c r="D21" s="29"/>
      <c r="E21" s="224">
        <f>SUM(E16:E20)</f>
        <v>85</v>
      </c>
      <c r="F21" s="32"/>
      <c r="G21" s="224">
        <f>SUM(G16:G20)</f>
        <v>22</v>
      </c>
      <c r="H21" s="11"/>
    </row>
    <row r="22" spans="1:8">
      <c r="A22" s="31"/>
      <c r="B22" s="179"/>
      <c r="C22" s="228"/>
      <c r="D22" s="49"/>
      <c r="E22" s="49"/>
      <c r="G22" s="49"/>
      <c r="H22" s="11"/>
    </row>
    <row r="23" spans="1:8" ht="13.5" thickBot="1">
      <c r="A23" s="35" t="s">
        <v>59</v>
      </c>
      <c r="B23" s="35"/>
      <c r="C23" s="226">
        <f>C12+C21</f>
        <v>268</v>
      </c>
      <c r="D23" s="50"/>
      <c r="E23" s="36">
        <f>E12+E21</f>
        <v>259</v>
      </c>
      <c r="F23" s="51"/>
      <c r="G23" s="36">
        <f>G12+G21</f>
        <v>253</v>
      </c>
      <c r="H23" s="11"/>
    </row>
    <row r="24" spans="1:8" ht="13.5" thickTop="1">
      <c r="C24" s="222"/>
      <c r="H24" s="11"/>
    </row>
    <row r="25" spans="1:8">
      <c r="C25" s="178"/>
    </row>
    <row r="26" spans="1:8">
      <c r="A26" s="67" t="s">
        <v>106</v>
      </c>
      <c r="B26" s="67"/>
      <c r="C26" s="204">
        <f>'Income Statement'!B20</f>
        <v>585</v>
      </c>
      <c r="D26" s="99"/>
      <c r="E26" s="13">
        <f>'Income Statement'!D20</f>
        <v>559</v>
      </c>
      <c r="F26" s="99"/>
      <c r="G26" s="13">
        <f>'Income Statement'!F20</f>
        <v>529</v>
      </c>
      <c r="H26" s="119"/>
    </row>
    <row r="27" spans="1:8">
      <c r="A27" s="34"/>
      <c r="B27" s="34"/>
      <c r="C27" s="34"/>
      <c r="D27" s="34"/>
      <c r="E27" s="34"/>
      <c r="F27" s="34"/>
      <c r="G27" s="34"/>
      <c r="H27" s="119"/>
    </row>
    <row r="28" spans="1:8" s="178" customFormat="1" ht="15">
      <c r="A28" s="39" t="s">
        <v>174</v>
      </c>
      <c r="B28" s="34"/>
      <c r="C28" s="298">
        <f>C12/C26</f>
        <v>0.39829059829059826</v>
      </c>
      <c r="D28" s="34"/>
      <c r="E28" s="298">
        <f>E12/E26</f>
        <v>0.31127012522361358</v>
      </c>
      <c r="F28" s="34"/>
      <c r="G28" s="298">
        <f>G12/G26</f>
        <v>0.43667296786389415</v>
      </c>
      <c r="H28" s="119"/>
    </row>
    <row r="29" spans="1:8" s="178" customFormat="1">
      <c r="A29" s="34"/>
      <c r="B29" s="34"/>
      <c r="C29" s="34"/>
      <c r="D29" s="34"/>
      <c r="E29" s="34"/>
      <c r="F29" s="34"/>
      <c r="G29" s="34"/>
      <c r="H29" s="119"/>
    </row>
    <row r="30" spans="1:8" ht="15">
      <c r="A30" s="39" t="s">
        <v>175</v>
      </c>
      <c r="B30" s="39"/>
      <c r="C30" s="53">
        <f>C23/C26</f>
        <v>0.4581196581196581</v>
      </c>
      <c r="D30" s="34"/>
      <c r="E30" s="53">
        <f>E23/E26</f>
        <v>0.46332737030411447</v>
      </c>
      <c r="F30" s="34"/>
      <c r="G30" s="53">
        <f>G23/G26</f>
        <v>0.47826086956521741</v>
      </c>
      <c r="H30" s="119"/>
    </row>
    <row r="32" spans="1:8">
      <c r="A32" s="178"/>
    </row>
    <row r="34" spans="1:10" s="131" customFormat="1">
      <c r="H34" s="132"/>
      <c r="I34" s="178"/>
    </row>
    <row r="35" spans="1:10" s="131" customFormat="1" ht="11.25">
      <c r="H35" s="132"/>
    </row>
    <row r="36" spans="1:10" s="131" customFormat="1" ht="11.25">
      <c r="H36" s="132"/>
    </row>
    <row r="37" spans="1:10" s="131" customFormat="1" ht="11.25">
      <c r="H37" s="132"/>
    </row>
    <row r="38" spans="1:10">
      <c r="A38" s="169"/>
      <c r="B38" s="169"/>
      <c r="I38" s="131"/>
      <c r="J38" s="131"/>
    </row>
    <row r="39" spans="1:10" s="131" customFormat="1" ht="11.25">
      <c r="H39" s="132"/>
    </row>
    <row r="40" spans="1:10" s="131" customFormat="1" ht="11.25">
      <c r="H40" s="132"/>
    </row>
    <row r="41" spans="1:10" s="131" customFormat="1" ht="11.25">
      <c r="H41" s="132"/>
    </row>
    <row r="42" spans="1:10" s="131" customFormat="1" ht="11.25">
      <c r="H42" s="132"/>
    </row>
    <row r="43" spans="1:10" s="131" customFormat="1" ht="11.25">
      <c r="H43" s="132"/>
    </row>
    <row r="44" spans="1:10" s="131" customFormat="1" ht="11.25">
      <c r="H44" s="132"/>
    </row>
    <row r="45" spans="1:10" s="131" customFormat="1" ht="11.25">
      <c r="H45" s="132"/>
    </row>
    <row r="46" spans="1:10" s="131" customFormat="1" ht="11.25">
      <c r="H46" s="132"/>
    </row>
    <row r="47" spans="1:10" s="131" customFormat="1" ht="11.25">
      <c r="H47" s="132"/>
    </row>
    <row r="48" spans="1:10" s="131" customFormat="1" ht="11.25">
      <c r="H48" s="132"/>
    </row>
    <row r="49" spans="8:9" s="131" customFormat="1" ht="11.25">
      <c r="H49" s="132"/>
    </row>
    <row r="50" spans="8:9" s="131" customFormat="1" ht="11.25">
      <c r="H50" s="132"/>
    </row>
    <row r="51" spans="8:9" s="131" customFormat="1" ht="11.25">
      <c r="H51" s="132"/>
    </row>
    <row r="52" spans="8:9" s="131" customFormat="1" ht="11.25">
      <c r="H52" s="132"/>
    </row>
    <row r="53" spans="8:9" s="131" customFormat="1" ht="11.25">
      <c r="H53" s="132"/>
    </row>
    <row r="54" spans="8:9" s="131" customFormat="1">
      <c r="H54" s="132"/>
      <c r="I54" s="178"/>
    </row>
    <row r="55" spans="8:9" s="131" customFormat="1" ht="11.25">
      <c r="H55" s="132"/>
    </row>
    <row r="56" spans="8:9" s="131" customFormat="1" ht="11.25">
      <c r="H56" s="132"/>
    </row>
    <row r="57" spans="8:9" s="131" customFormat="1" ht="11.25"/>
    <row r="58" spans="8:9" s="131" customFormat="1" ht="11.25">
      <c r="H58" s="132"/>
    </row>
    <row r="59" spans="8:9" s="131" customFormat="1" ht="11.25">
      <c r="H59" s="132"/>
    </row>
    <row r="60" spans="8:9" s="131" customFormat="1" ht="11.25">
      <c r="H60" s="132"/>
    </row>
    <row r="61" spans="8:9" s="131" customFormat="1" ht="11.25">
      <c r="H61" s="132"/>
    </row>
    <row r="62" spans="8:9" s="131" customFormat="1" ht="11.25">
      <c r="H62" s="132"/>
    </row>
    <row r="63" spans="8:9" s="131" customFormat="1" ht="11.25">
      <c r="H63" s="132"/>
    </row>
    <row r="64" spans="8:9" s="131" customFormat="1" ht="11.25">
      <c r="H64" s="132"/>
    </row>
    <row r="65" spans="8:8" s="131" customFormat="1" ht="11.25">
      <c r="H65" s="132"/>
    </row>
    <row r="66" spans="8:8" s="131" customFormat="1" ht="11.25">
      <c r="H66" s="132"/>
    </row>
    <row r="67" spans="8:8" s="131" customFormat="1" ht="11.25">
      <c r="H67" s="132"/>
    </row>
    <row r="68" spans="8:8" s="131" customFormat="1" ht="11.25">
      <c r="H68" s="132"/>
    </row>
    <row r="69" spans="8:8" s="131" customFormat="1" ht="11.25">
      <c r="H69" s="132"/>
    </row>
    <row r="70" spans="8:8" s="131" customFormat="1" ht="11.25">
      <c r="H70" s="132"/>
    </row>
    <row r="71" spans="8:8" s="131" customFormat="1" ht="11.25">
      <c r="H71" s="132"/>
    </row>
    <row r="72" spans="8:8" s="131" customFormat="1" ht="11.25">
      <c r="H72" s="132"/>
    </row>
    <row r="73" spans="8:8" s="131" customFormat="1" ht="11.25">
      <c r="H73" s="132"/>
    </row>
    <row r="74" spans="8:8" s="131" customFormat="1" ht="11.25">
      <c r="H74" s="132"/>
    </row>
    <row r="75" spans="8:8" s="131" customFormat="1" ht="11.25">
      <c r="H75" s="132"/>
    </row>
    <row r="76" spans="8:8" s="131" customFormat="1" ht="11.25">
      <c r="H76" s="132"/>
    </row>
    <row r="77" spans="8:8" s="131" customFormat="1" ht="11.25">
      <c r="H77" s="132"/>
    </row>
    <row r="78" spans="8:8" s="131" customFormat="1" ht="11.25">
      <c r="H78" s="132"/>
    </row>
    <row r="79" spans="8:8" s="131" customFormat="1" ht="11.25">
      <c r="H79" s="132"/>
    </row>
    <row r="80" spans="8:8" s="131" customFormat="1" ht="11.25">
      <c r="H80" s="132"/>
    </row>
    <row r="81" spans="8:8" s="131" customFormat="1" ht="11.25">
      <c r="H81" s="132"/>
    </row>
    <row r="82" spans="8:8" s="131" customFormat="1" ht="11.25">
      <c r="H82" s="132"/>
    </row>
    <row r="83" spans="8:8" s="131" customFormat="1" ht="11.25">
      <c r="H83" s="132"/>
    </row>
    <row r="84" spans="8:8" s="131" customFormat="1" ht="11.25">
      <c r="H84" s="132"/>
    </row>
    <row r="85" spans="8:8" s="131" customFormat="1" ht="11.25">
      <c r="H85" s="132"/>
    </row>
    <row r="86" spans="8:8" s="131" customFormat="1" ht="11.25">
      <c r="H86" s="132"/>
    </row>
    <row r="87" spans="8:8" s="131" customFormat="1" ht="11.25">
      <c r="H87" s="132"/>
    </row>
    <row r="88" spans="8:8" s="131" customFormat="1" ht="11.25">
      <c r="H88" s="132"/>
    </row>
    <row r="89" spans="8:8" s="131" customFormat="1" ht="11.25">
      <c r="H89" s="132"/>
    </row>
    <row r="90" spans="8:8" s="131" customFormat="1" ht="11.25">
      <c r="H90" s="132"/>
    </row>
    <row r="91" spans="8:8" s="131" customFormat="1" ht="11.25">
      <c r="H91" s="132"/>
    </row>
    <row r="92" spans="8:8" s="131" customFormat="1" ht="11.25">
      <c r="H92" s="132"/>
    </row>
    <row r="93" spans="8:8" s="131" customFormat="1" ht="11.25">
      <c r="H93" s="132"/>
    </row>
    <row r="94" spans="8:8" s="131" customFormat="1" ht="11.25">
      <c r="H94" s="132"/>
    </row>
    <row r="95" spans="8:8" s="131" customFormat="1" ht="11.25">
      <c r="H95" s="132"/>
    </row>
    <row r="96" spans="8:8" s="131" customFormat="1" ht="11.25">
      <c r="H96" s="132"/>
    </row>
    <row r="97" spans="8:8" s="131" customFormat="1" ht="11.25">
      <c r="H97" s="132"/>
    </row>
    <row r="98" spans="8:8" s="131" customFormat="1" ht="11.25">
      <c r="H98" s="132"/>
    </row>
    <row r="99" spans="8:8" s="131" customFormat="1" ht="11.25">
      <c r="H99" s="132"/>
    </row>
    <row r="100" spans="8:8" s="131" customFormat="1" ht="11.25">
      <c r="H100" s="132"/>
    </row>
    <row r="101" spans="8:8" s="131" customFormat="1" ht="11.25">
      <c r="H101" s="132"/>
    </row>
    <row r="102" spans="8:8" s="131" customFormat="1" ht="11.25">
      <c r="H102" s="132"/>
    </row>
    <row r="103" spans="8:8" s="131" customFormat="1" ht="11.25">
      <c r="H103" s="132"/>
    </row>
    <row r="104" spans="8:8" s="131" customFormat="1" ht="11.25">
      <c r="H104" s="132"/>
    </row>
    <row r="105" spans="8:8" s="131" customFormat="1" ht="11.25">
      <c r="H105" s="132"/>
    </row>
    <row r="106" spans="8:8" s="131" customFormat="1" ht="11.25">
      <c r="H106" s="132"/>
    </row>
    <row r="107" spans="8:8" s="131" customFormat="1" ht="11.25">
      <c r="H107" s="132"/>
    </row>
    <row r="108" spans="8:8" s="131" customFormat="1" ht="11.25">
      <c r="H108" s="132"/>
    </row>
    <row r="109" spans="8:8" s="131" customFormat="1" ht="11.25">
      <c r="H109" s="132"/>
    </row>
    <row r="110" spans="8:8" s="131" customFormat="1" ht="11.25">
      <c r="H110" s="132"/>
    </row>
    <row r="111" spans="8:8" s="131" customFormat="1" ht="11.25">
      <c r="H111" s="132"/>
    </row>
    <row r="112" spans="8:8" s="131" customFormat="1" ht="11.25">
      <c r="H112" s="132"/>
    </row>
    <row r="113" spans="8:8" s="131" customFormat="1" ht="11.25">
      <c r="H113" s="132"/>
    </row>
    <row r="114" spans="8:8" s="131" customFormat="1" ht="11.25">
      <c r="H114" s="132"/>
    </row>
    <row r="115" spans="8:8" s="131" customFormat="1" ht="11.25">
      <c r="H115" s="132"/>
    </row>
    <row r="116" spans="8:8" s="131" customFormat="1" ht="11.25">
      <c r="H116" s="132"/>
    </row>
    <row r="117" spans="8:8" s="131" customFormat="1" ht="11.25">
      <c r="H117" s="132"/>
    </row>
    <row r="118" spans="8:8" s="131" customFormat="1" ht="11.25">
      <c r="H118" s="132"/>
    </row>
    <row r="119" spans="8:8" s="131" customFormat="1" ht="11.25">
      <c r="H119" s="132"/>
    </row>
    <row r="120" spans="8:8" s="131" customFormat="1" ht="11.25">
      <c r="H120" s="132"/>
    </row>
    <row r="121" spans="8:8" s="131" customFormat="1" ht="11.25">
      <c r="H121" s="132"/>
    </row>
    <row r="122" spans="8:8" s="131" customFormat="1" ht="11.25">
      <c r="H122" s="132"/>
    </row>
    <row r="123" spans="8:8" s="131" customFormat="1" ht="11.25">
      <c r="H123" s="132"/>
    </row>
    <row r="124" spans="8:8" s="131" customFormat="1" ht="11.25">
      <c r="H124" s="132"/>
    </row>
    <row r="125" spans="8:8" s="131" customFormat="1" ht="11.25">
      <c r="H125" s="132"/>
    </row>
    <row r="126" spans="8:8" s="131" customFormat="1" ht="11.25">
      <c r="H126" s="132"/>
    </row>
    <row r="127" spans="8:8" s="131" customFormat="1" ht="11.25">
      <c r="H127" s="132"/>
    </row>
    <row r="128" spans="8:8" s="131" customFormat="1" ht="11.25">
      <c r="H128" s="132"/>
    </row>
    <row r="129" spans="8:8" s="131" customFormat="1" ht="11.25">
      <c r="H129" s="132"/>
    </row>
    <row r="130" spans="8:8" s="131" customFormat="1" ht="11.25">
      <c r="H130" s="132"/>
    </row>
    <row r="131" spans="8:8" s="131" customFormat="1" ht="11.25">
      <c r="H131" s="132"/>
    </row>
    <row r="132" spans="8:8" s="131" customFormat="1" ht="11.25">
      <c r="H132" s="132"/>
    </row>
    <row r="133" spans="8:8" s="131" customFormat="1" ht="11.25">
      <c r="H133" s="132"/>
    </row>
    <row r="134" spans="8:8" s="131" customFormat="1" ht="11.25">
      <c r="H134" s="132"/>
    </row>
    <row r="135" spans="8:8" s="131" customFormat="1" ht="11.25">
      <c r="H135" s="132"/>
    </row>
    <row r="136" spans="8:8" s="131" customFormat="1" ht="11.25">
      <c r="H136" s="132"/>
    </row>
    <row r="137" spans="8:8" s="131" customFormat="1" ht="11.25">
      <c r="H137" s="132"/>
    </row>
    <row r="138" spans="8:8" s="131" customFormat="1" ht="11.25">
      <c r="H138" s="132"/>
    </row>
    <row r="139" spans="8:8" s="131" customFormat="1" ht="11.25">
      <c r="H139" s="132"/>
    </row>
    <row r="140" spans="8:8" s="131" customFormat="1" ht="11.25">
      <c r="H140" s="132"/>
    </row>
    <row r="141" spans="8:8" s="131" customFormat="1" ht="11.25">
      <c r="H141" s="132"/>
    </row>
    <row r="142" spans="8:8" s="131" customFormat="1" ht="11.25">
      <c r="H142" s="132"/>
    </row>
    <row r="143" spans="8:8" s="131" customFormat="1" ht="11.25">
      <c r="H143" s="132"/>
    </row>
    <row r="144" spans="8:8" s="131" customFormat="1" ht="11.25">
      <c r="H144" s="132"/>
    </row>
    <row r="145" spans="8:8" s="131" customFormat="1" ht="11.25">
      <c r="H145" s="132"/>
    </row>
    <row r="146" spans="8:8" s="131" customFormat="1" ht="11.25">
      <c r="H146" s="132"/>
    </row>
    <row r="147" spans="8:8" s="131" customFormat="1" ht="11.25">
      <c r="H147" s="132"/>
    </row>
    <row r="148" spans="8:8" s="131" customFormat="1" ht="11.25">
      <c r="H148" s="132"/>
    </row>
    <row r="149" spans="8:8" s="131" customFormat="1" ht="11.25">
      <c r="H149" s="132"/>
    </row>
    <row r="150" spans="8:8" s="131" customFormat="1" ht="11.25">
      <c r="H150" s="132"/>
    </row>
    <row r="151" spans="8:8" s="131" customFormat="1" ht="11.25">
      <c r="H151" s="132"/>
    </row>
    <row r="152" spans="8:8" s="131" customFormat="1" ht="11.25">
      <c r="H152" s="132"/>
    </row>
    <row r="153" spans="8:8" s="131" customFormat="1" ht="11.25">
      <c r="H153" s="132"/>
    </row>
    <row r="154" spans="8:8" s="131" customFormat="1" ht="11.25">
      <c r="H154" s="132"/>
    </row>
    <row r="155" spans="8:8" s="131" customFormat="1" ht="11.25">
      <c r="H155" s="132"/>
    </row>
    <row r="156" spans="8:8" s="131" customFormat="1" ht="11.25">
      <c r="H156" s="132"/>
    </row>
    <row r="157" spans="8:8" s="131" customFormat="1" ht="11.25">
      <c r="H157" s="132"/>
    </row>
    <row r="158" spans="8:8" s="131" customFormat="1" ht="11.25">
      <c r="H158" s="132"/>
    </row>
    <row r="159" spans="8:8" s="131" customFormat="1" ht="11.25">
      <c r="H159" s="132"/>
    </row>
    <row r="160" spans="8:8" s="131" customFormat="1" ht="11.25">
      <c r="H160" s="132"/>
    </row>
    <row r="161" spans="8:8" s="131" customFormat="1" ht="11.25">
      <c r="H161" s="132"/>
    </row>
    <row r="162" spans="8:8" s="131" customFormat="1" ht="11.25">
      <c r="H162" s="132"/>
    </row>
    <row r="163" spans="8:8" s="131" customFormat="1" ht="11.25">
      <c r="H163" s="132"/>
    </row>
    <row r="164" spans="8:8" s="131" customFormat="1" ht="11.25">
      <c r="H164" s="132"/>
    </row>
    <row r="165" spans="8:8" s="131" customFormat="1" ht="11.25">
      <c r="H165" s="132"/>
    </row>
    <row r="166" spans="8:8" s="131" customFormat="1" ht="11.25">
      <c r="H166" s="132"/>
    </row>
    <row r="167" spans="8:8" s="131" customFormat="1" ht="11.25">
      <c r="H167" s="132"/>
    </row>
    <row r="168" spans="8:8" s="131" customFormat="1" ht="11.25">
      <c r="H168" s="132"/>
    </row>
    <row r="169" spans="8:8" s="131" customFormat="1" ht="11.25">
      <c r="H169" s="132"/>
    </row>
    <row r="170" spans="8:8" s="131" customFormat="1" ht="11.25">
      <c r="H170" s="132"/>
    </row>
    <row r="171" spans="8:8" s="131" customFormat="1" ht="11.25">
      <c r="H171" s="132"/>
    </row>
    <row r="172" spans="8:8" s="131" customFormat="1" ht="11.25">
      <c r="H172" s="132"/>
    </row>
    <row r="173" spans="8:8" s="131" customFormat="1" ht="11.25">
      <c r="H173" s="132"/>
    </row>
    <row r="174" spans="8:8" s="131" customFormat="1" ht="11.25">
      <c r="H174" s="132"/>
    </row>
    <row r="175" spans="8:8" s="131" customFormat="1" ht="11.25">
      <c r="H175" s="132"/>
    </row>
    <row r="176" spans="8:8" s="131" customFormat="1" ht="11.25">
      <c r="H176" s="132"/>
    </row>
    <row r="177" spans="8:8" s="131" customFormat="1" ht="11.25">
      <c r="H177" s="132"/>
    </row>
    <row r="178" spans="8:8" s="131" customFormat="1" ht="11.25">
      <c r="H178" s="132"/>
    </row>
    <row r="179" spans="8:8" s="131" customFormat="1" ht="11.25">
      <c r="H179" s="132"/>
    </row>
    <row r="180" spans="8:8" s="131" customFormat="1" ht="11.25">
      <c r="H180" s="132"/>
    </row>
    <row r="181" spans="8:8" s="131" customFormat="1" ht="11.25">
      <c r="H181" s="132"/>
    </row>
    <row r="182" spans="8:8" s="131" customFormat="1" ht="11.25">
      <c r="H182" s="132"/>
    </row>
    <row r="183" spans="8:8" s="131" customFormat="1" ht="11.25">
      <c r="H183" s="132"/>
    </row>
    <row r="184" spans="8:8" s="131" customFormat="1" ht="11.25">
      <c r="H184" s="132"/>
    </row>
    <row r="185" spans="8:8" s="131" customFormat="1" ht="11.25">
      <c r="H185" s="132"/>
    </row>
    <row r="186" spans="8:8" s="131" customFormat="1" ht="11.25">
      <c r="H186" s="132"/>
    </row>
    <row r="187" spans="8:8" s="131" customFormat="1" ht="11.25">
      <c r="H187" s="132"/>
    </row>
    <row r="188" spans="8:8" s="131" customFormat="1" ht="11.25">
      <c r="H188" s="132"/>
    </row>
    <row r="189" spans="8:8" s="131" customFormat="1" ht="11.25">
      <c r="H189" s="132"/>
    </row>
    <row r="190" spans="8:8" s="131" customFormat="1" ht="11.25">
      <c r="H190" s="132"/>
    </row>
    <row r="191" spans="8:8" s="131" customFormat="1" ht="11.25">
      <c r="H191" s="132"/>
    </row>
    <row r="192" spans="8:8" s="131" customFormat="1" ht="11.25">
      <c r="H192" s="132"/>
    </row>
    <row r="193" spans="8:8" s="131" customFormat="1" ht="11.25">
      <c r="H193" s="132"/>
    </row>
    <row r="194" spans="8:8" s="131" customFormat="1" ht="11.25">
      <c r="H194" s="132"/>
    </row>
    <row r="195" spans="8:8" s="131" customFormat="1" ht="11.25">
      <c r="H195" s="132"/>
    </row>
    <row r="196" spans="8:8" s="131" customFormat="1" ht="11.25">
      <c r="H196" s="132"/>
    </row>
    <row r="197" spans="8:8" s="131" customFormat="1" ht="11.25">
      <c r="H197" s="132"/>
    </row>
    <row r="198" spans="8:8" s="131" customFormat="1" ht="11.25">
      <c r="H198" s="132"/>
    </row>
    <row r="199" spans="8:8" s="131" customFormat="1" ht="11.25">
      <c r="H199" s="132"/>
    </row>
    <row r="200" spans="8:8" s="131" customFormat="1" ht="11.25">
      <c r="H200" s="132"/>
    </row>
    <row r="201" spans="8:8" s="131" customFormat="1" ht="11.25">
      <c r="H201" s="132"/>
    </row>
    <row r="202" spans="8:8" s="131" customFormat="1" ht="11.25">
      <c r="H202" s="132"/>
    </row>
    <row r="203" spans="8:8" s="131" customFormat="1" ht="11.25">
      <c r="H203" s="132"/>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54"/>
  <sheetViews>
    <sheetView showGridLines="0" zoomScale="80" zoomScaleNormal="80" zoomScaleSheetLayoutView="80" workbookViewId="0">
      <selection activeCell="C19" sqref="C19"/>
    </sheetView>
  </sheetViews>
  <sheetFormatPr defaultColWidth="7.140625" defaultRowHeight="12.75"/>
  <cols>
    <col min="1" max="1" width="57.7109375" style="30" customWidth="1"/>
    <col min="2" max="2" width="2.7109375" style="178" customWidth="1"/>
    <col min="3" max="3" width="18.7109375" style="30" customWidth="1"/>
    <col min="4" max="4" width="2.7109375" style="30" customWidth="1"/>
    <col min="5" max="5" width="18.7109375" style="30" customWidth="1"/>
    <col min="6" max="6" width="2.7109375" style="30" customWidth="1"/>
    <col min="7" max="7" width="18.7109375" style="30" customWidth="1"/>
    <col min="8" max="8" width="2.7109375" style="117" customWidth="1"/>
    <col min="9" max="10" width="7.140625" style="178"/>
    <col min="11" max="16384" width="7.140625" style="30"/>
  </cols>
  <sheetData>
    <row r="1" spans="1:8" ht="12.75" customHeight="1">
      <c r="A1" s="319" t="s">
        <v>133</v>
      </c>
      <c r="B1" s="319"/>
      <c r="C1" s="319"/>
      <c r="D1" s="319"/>
      <c r="E1" s="319"/>
      <c r="F1" s="319"/>
      <c r="G1" s="319"/>
      <c r="H1" s="319"/>
    </row>
    <row r="2" spans="1:8" ht="12.75" customHeight="1">
      <c r="A2" s="319" t="s">
        <v>167</v>
      </c>
      <c r="B2" s="319"/>
      <c r="C2" s="319"/>
      <c r="D2" s="319"/>
      <c r="E2" s="319"/>
      <c r="F2" s="319"/>
      <c r="G2" s="319"/>
      <c r="H2" s="319"/>
    </row>
    <row r="3" spans="1:8" ht="12.75" customHeight="1">
      <c r="A3" s="319" t="s">
        <v>73</v>
      </c>
      <c r="B3" s="319"/>
      <c r="C3" s="319"/>
      <c r="D3" s="319"/>
      <c r="E3" s="319"/>
      <c r="F3" s="319"/>
      <c r="G3" s="319"/>
      <c r="H3" s="319"/>
    </row>
    <row r="4" spans="1:8" ht="12.75" customHeight="1">
      <c r="A4" s="319" t="s">
        <v>1</v>
      </c>
      <c r="B4" s="319"/>
      <c r="C4" s="319"/>
      <c r="D4" s="319"/>
      <c r="E4" s="319"/>
      <c r="F4" s="319"/>
      <c r="G4" s="319"/>
      <c r="H4" s="319"/>
    </row>
    <row r="5" spans="1:8" ht="12.75" customHeight="1">
      <c r="A5" s="319" t="s">
        <v>2</v>
      </c>
      <c r="B5" s="319"/>
      <c r="C5" s="319"/>
      <c r="D5" s="319"/>
      <c r="E5" s="319"/>
      <c r="F5" s="319"/>
      <c r="G5" s="319"/>
      <c r="H5" s="319"/>
    </row>
    <row r="6" spans="1:8" ht="12.75" customHeight="1">
      <c r="A6" s="143"/>
      <c r="B6" s="207"/>
      <c r="C6" s="143"/>
      <c r="D6" s="143"/>
      <c r="E6" s="143"/>
      <c r="F6" s="143"/>
      <c r="G6" s="143"/>
    </row>
    <row r="7" spans="1:8" ht="12.75" customHeight="1">
      <c r="A7" s="143"/>
      <c r="B7" s="207"/>
      <c r="C7" s="143"/>
      <c r="D7" s="143"/>
      <c r="E7" s="143"/>
      <c r="F7" s="143"/>
      <c r="G7" s="143"/>
    </row>
    <row r="8" spans="1:8" ht="12.75" customHeight="1">
      <c r="C8" s="314" t="s">
        <v>55</v>
      </c>
      <c r="D8" s="314"/>
      <c r="E8" s="314"/>
      <c r="F8" s="314"/>
      <c r="G8" s="314"/>
    </row>
    <row r="9" spans="1:8" ht="12.75" customHeight="1">
      <c r="C9" s="144" t="str">
        <f>+'Non-GAAP Op Inc'!C9</f>
        <v>September 30,</v>
      </c>
      <c r="D9" s="58"/>
      <c r="E9" s="284" t="str">
        <f>+'Non-GAAP Op Inc'!E9</f>
        <v>June 30,</v>
      </c>
      <c r="F9" s="58"/>
      <c r="G9" s="284" t="str">
        <f>+'Non-GAAP Op Inc'!G9</f>
        <v>September 30,</v>
      </c>
    </row>
    <row r="10" spans="1:8">
      <c r="C10" s="285" t="str">
        <f>+'Non-GAAP Op Inc'!C10</f>
        <v>2016</v>
      </c>
      <c r="D10" s="58"/>
      <c r="E10" s="285" t="str">
        <f>+'Non-GAAP Op Inc'!E10</f>
        <v>2016</v>
      </c>
      <c r="F10" s="58"/>
      <c r="G10" s="285" t="str">
        <f>+'Non-GAAP Op Inc'!G10</f>
        <v>2015</v>
      </c>
      <c r="H10" s="30"/>
    </row>
    <row r="11" spans="1:8">
      <c r="H11" s="2"/>
    </row>
    <row r="12" spans="1:8">
      <c r="A12" s="55" t="s">
        <v>169</v>
      </c>
      <c r="B12" s="55"/>
      <c r="C12" s="221">
        <f>'Income Statement'!B33</f>
        <v>352</v>
      </c>
      <c r="D12" s="48"/>
      <c r="E12" s="109">
        <f>'Income Statement'!D33</f>
        <v>385</v>
      </c>
      <c r="F12" s="48"/>
      <c r="G12" s="109">
        <f>'Income Statement'!F33</f>
        <v>298</v>
      </c>
    </row>
    <row r="13" spans="1:8">
      <c r="C13" s="222"/>
    </row>
    <row r="14" spans="1:8">
      <c r="A14" s="178" t="s">
        <v>56</v>
      </c>
      <c r="C14" s="222"/>
    </row>
    <row r="15" spans="1:8">
      <c r="A15" s="179"/>
      <c r="B15" s="179"/>
      <c r="C15" s="222"/>
      <c r="G15" s="178"/>
    </row>
    <row r="16" spans="1:8" ht="15">
      <c r="A16" s="179" t="s">
        <v>146</v>
      </c>
      <c r="B16" s="179"/>
      <c r="C16" s="223">
        <v>-23</v>
      </c>
      <c r="D16" s="33"/>
      <c r="E16" s="223">
        <v>-19</v>
      </c>
      <c r="F16" s="33"/>
      <c r="G16" s="173">
        <v>-15</v>
      </c>
    </row>
    <row r="17" spans="1:10" ht="15">
      <c r="A17" s="179" t="s">
        <v>177</v>
      </c>
      <c r="B17" s="179"/>
      <c r="C17" s="223">
        <v>-12</v>
      </c>
      <c r="D17" s="33"/>
      <c r="E17" s="223">
        <v>-35</v>
      </c>
      <c r="F17" s="33"/>
      <c r="G17" s="173">
        <v>-4</v>
      </c>
    </row>
    <row r="18" spans="1:10" s="178" customFormat="1" ht="15">
      <c r="A18" s="179" t="s">
        <v>178</v>
      </c>
      <c r="B18" s="179"/>
      <c r="C18" s="223">
        <v>0</v>
      </c>
      <c r="D18" s="181"/>
      <c r="E18" s="223">
        <v>-33</v>
      </c>
      <c r="F18" s="181"/>
      <c r="G18" s="173">
        <v>-8</v>
      </c>
      <c r="H18" s="177"/>
    </row>
    <row r="19" spans="1:10" s="178" customFormat="1" ht="15">
      <c r="A19" s="179" t="s">
        <v>164</v>
      </c>
      <c r="B19" s="179"/>
      <c r="C19" s="223">
        <v>0</v>
      </c>
      <c r="D19" s="181"/>
      <c r="E19" s="223">
        <v>2</v>
      </c>
      <c r="F19" s="181"/>
      <c r="G19" s="232">
        <v>0</v>
      </c>
      <c r="H19" s="177"/>
    </row>
    <row r="20" spans="1:10" s="178" customFormat="1" ht="15">
      <c r="A20" s="179" t="s">
        <v>172</v>
      </c>
      <c r="B20" s="179"/>
      <c r="C20" s="223">
        <v>0</v>
      </c>
      <c r="D20" s="181"/>
      <c r="E20" s="223">
        <v>0</v>
      </c>
      <c r="F20" s="181"/>
      <c r="G20" s="232">
        <v>5</v>
      </c>
      <c r="H20" s="177"/>
    </row>
    <row r="21" spans="1:10">
      <c r="A21" s="31" t="s">
        <v>74</v>
      </c>
      <c r="B21" s="179"/>
      <c r="C21" s="224">
        <f>SUM(C16:C20)</f>
        <v>-35</v>
      </c>
      <c r="D21" s="54"/>
      <c r="E21" s="224">
        <f>SUM(E16:E20)</f>
        <v>-85</v>
      </c>
      <c r="G21" s="224">
        <f>SUM(G16:G20)</f>
        <v>-22</v>
      </c>
    </row>
    <row r="22" spans="1:10">
      <c r="A22" s="31"/>
      <c r="B22" s="179"/>
      <c r="C22" s="225"/>
      <c r="D22" s="49"/>
      <c r="E22" s="49"/>
      <c r="G22" s="49"/>
      <c r="H22" s="11"/>
    </row>
    <row r="23" spans="1:10" ht="13.5" thickBot="1">
      <c r="A23" s="35" t="s">
        <v>60</v>
      </c>
      <c r="B23" s="35"/>
      <c r="C23" s="226">
        <f>C12+C21</f>
        <v>317</v>
      </c>
      <c r="D23" s="37"/>
      <c r="E23" s="36">
        <f>E12+E21</f>
        <v>300</v>
      </c>
      <c r="F23" s="38"/>
      <c r="G23" s="36">
        <f>G12+G21</f>
        <v>276</v>
      </c>
      <c r="H23" s="11"/>
    </row>
    <row r="24" spans="1:10" s="178" customFormat="1" ht="13.5" thickTop="1">
      <c r="A24" s="35"/>
      <c r="B24" s="35"/>
      <c r="C24" s="227"/>
      <c r="D24" s="37"/>
      <c r="E24" s="50"/>
      <c r="F24" s="38"/>
      <c r="G24" s="50"/>
      <c r="H24" s="174"/>
    </row>
    <row r="25" spans="1:10">
      <c r="A25" s="35"/>
      <c r="B25" s="35"/>
      <c r="H25" s="11"/>
    </row>
    <row r="30" spans="1:10">
      <c r="I30" s="131"/>
      <c r="J30" s="131"/>
    </row>
    <row r="31" spans="1:10">
      <c r="J31" s="131"/>
    </row>
    <row r="34" spans="9:10">
      <c r="I34" s="131"/>
    </row>
    <row r="40" spans="9:10">
      <c r="J40" s="131"/>
    </row>
    <row r="47" spans="9:10">
      <c r="I47" s="131"/>
      <c r="J47" s="131"/>
    </row>
    <row r="49" spans="9:9">
      <c r="I49" s="131"/>
    </row>
    <row r="54" spans="9:9">
      <c r="I54" s="131"/>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1"/>
  <sheetViews>
    <sheetView showGridLines="0" tabSelected="1" zoomScale="85" zoomScaleNormal="85" workbookViewId="0">
      <selection activeCell="K18" sqref="K18"/>
    </sheetView>
  </sheetViews>
  <sheetFormatPr defaultColWidth="9.140625" defaultRowHeight="15"/>
  <cols>
    <col min="1" max="1" width="3" style="100" customWidth="1"/>
    <col min="2" max="2" width="77.42578125" style="100" bestFit="1" customWidth="1"/>
    <col min="3" max="3" width="20.7109375" style="182" customWidth="1"/>
    <col min="4" max="4" width="1.7109375" style="100" customWidth="1"/>
    <col min="5" max="5" width="20.7109375" style="100" customWidth="1"/>
    <col min="6" max="6" width="1.7109375" style="100" customWidth="1"/>
    <col min="7" max="7" width="20.7109375" style="100" customWidth="1"/>
    <col min="8" max="9" width="9.140625" style="133"/>
    <col min="10" max="10" width="10.42578125" style="133" bestFit="1" customWidth="1"/>
    <col min="11" max="16384" width="9.140625" style="133"/>
  </cols>
  <sheetData>
    <row r="1" spans="1:10">
      <c r="A1" s="320" t="s">
        <v>133</v>
      </c>
      <c r="B1" s="320"/>
      <c r="C1" s="320"/>
      <c r="D1" s="320"/>
      <c r="E1" s="320"/>
      <c r="F1" s="320"/>
      <c r="G1" s="320"/>
    </row>
    <row r="2" spans="1:10">
      <c r="A2" s="321" t="s">
        <v>80</v>
      </c>
      <c r="B2" s="321"/>
      <c r="C2" s="321"/>
      <c r="D2" s="321"/>
      <c r="E2" s="321"/>
      <c r="F2" s="321"/>
      <c r="G2" s="321"/>
      <c r="J2" s="304"/>
    </row>
    <row r="3" spans="1:10">
      <c r="A3" s="321" t="s">
        <v>2</v>
      </c>
      <c r="B3" s="321"/>
      <c r="C3" s="321"/>
      <c r="D3" s="321"/>
      <c r="E3" s="321"/>
      <c r="F3" s="321"/>
      <c r="G3" s="321"/>
    </row>
    <row r="4" spans="1:10" ht="13.5" customHeight="1"/>
    <row r="5" spans="1:10" ht="17.25" customHeight="1">
      <c r="A5" s="101"/>
      <c r="B5" s="101" t="s">
        <v>81</v>
      </c>
      <c r="C5" s="322" t="s">
        <v>61</v>
      </c>
      <c r="D5" s="322"/>
      <c r="E5" s="322"/>
      <c r="F5" s="322"/>
      <c r="G5" s="322"/>
    </row>
    <row r="6" spans="1:10">
      <c r="A6" s="101"/>
      <c r="B6" s="101" t="s">
        <v>81</v>
      </c>
      <c r="C6" s="300" t="str">
        <f>+'Non-GAAP Op Exp'!C9</f>
        <v>September 30,</v>
      </c>
      <c r="D6" s="58"/>
      <c r="E6" s="218" t="str">
        <f>+'Non-GAAP Op Exp'!E9</f>
        <v>June 30,</v>
      </c>
      <c r="F6" s="58"/>
      <c r="G6" s="218" t="str">
        <f>+'Non-GAAP Op Exp'!G9</f>
        <v>September 30,</v>
      </c>
    </row>
    <row r="7" spans="1:10">
      <c r="A7" s="101"/>
      <c r="B7" s="101" t="s">
        <v>81</v>
      </c>
      <c r="C7" s="301" t="str">
        <f>+'Non-GAAP Op Exp'!C10</f>
        <v>2016</v>
      </c>
      <c r="D7" s="58"/>
      <c r="E7" s="287" t="str">
        <f>+'Non-GAAP Op Exp'!E10</f>
        <v>2016</v>
      </c>
      <c r="F7" s="58"/>
      <c r="G7" s="287" t="str">
        <f>+'Non-GAAP Op Exp'!G10</f>
        <v>2015</v>
      </c>
    </row>
    <row r="8" spans="1:10">
      <c r="A8" s="136" t="s">
        <v>64</v>
      </c>
    </row>
    <row r="9" spans="1:10">
      <c r="B9" s="102" t="s">
        <v>107</v>
      </c>
    </row>
    <row r="10" spans="1:10">
      <c r="B10" s="146" t="s">
        <v>82</v>
      </c>
      <c r="C10" s="147"/>
      <c r="E10" s="147"/>
      <c r="G10" s="148"/>
    </row>
    <row r="11" spans="1:10">
      <c r="B11" s="100" t="s">
        <v>83</v>
      </c>
      <c r="C11" s="268">
        <v>13.8</v>
      </c>
      <c r="E11" s="268">
        <v>14.087</v>
      </c>
      <c r="G11" s="268">
        <v>16</v>
      </c>
    </row>
    <row r="12" spans="1:10">
      <c r="B12" s="182" t="s">
        <v>183</v>
      </c>
      <c r="C12" s="266">
        <v>0.16</v>
      </c>
      <c r="E12" s="266">
        <v>0.16200000000000001</v>
      </c>
      <c r="F12" s="149"/>
      <c r="G12" s="266">
        <v>0.158</v>
      </c>
    </row>
    <row r="13" spans="1:10">
      <c r="B13" s="100" t="s">
        <v>112</v>
      </c>
      <c r="C13" s="266">
        <v>8.5000000000000006E-2</v>
      </c>
      <c r="E13" s="266">
        <v>7.0999999999999994E-2</v>
      </c>
      <c r="F13" s="149"/>
      <c r="G13" s="266">
        <v>6.7000000000000004E-2</v>
      </c>
    </row>
    <row r="14" spans="1:10">
      <c r="A14" s="182"/>
      <c r="B14" s="182" t="s">
        <v>113</v>
      </c>
      <c r="C14" s="266">
        <v>8.0000000000000002E-3</v>
      </c>
      <c r="D14" s="182"/>
      <c r="E14" s="266">
        <v>0.01</v>
      </c>
      <c r="F14" s="183"/>
      <c r="G14" s="266">
        <v>8.9999999999999993E-3</v>
      </c>
    </row>
    <row r="15" spans="1:10" ht="15.75">
      <c r="A15" s="182"/>
      <c r="B15" s="182" t="s">
        <v>154</v>
      </c>
      <c r="C15" s="266">
        <v>0.12</v>
      </c>
      <c r="D15" s="182"/>
      <c r="E15" s="266">
        <v>2E-3</v>
      </c>
      <c r="F15" s="183"/>
      <c r="G15" s="266" t="s">
        <v>186</v>
      </c>
    </row>
    <row r="16" spans="1:10" ht="15.75">
      <c r="A16" s="182"/>
      <c r="B16" s="200" t="s">
        <v>179</v>
      </c>
      <c r="C16" s="305">
        <v>1.7999999999999999E-2</v>
      </c>
      <c r="D16" s="182"/>
      <c r="E16" s="305">
        <v>0</v>
      </c>
      <c r="F16" s="183"/>
      <c r="G16" s="305" t="s">
        <v>186</v>
      </c>
    </row>
    <row r="17" spans="1:7" ht="15.75">
      <c r="A17" s="182"/>
      <c r="B17" s="200" t="s">
        <v>180</v>
      </c>
      <c r="C17" s="269">
        <v>2E-3</v>
      </c>
      <c r="D17" s="182"/>
      <c r="E17" s="269">
        <v>0</v>
      </c>
      <c r="F17" s="183"/>
      <c r="G17" s="269" t="s">
        <v>186</v>
      </c>
    </row>
    <row r="18" spans="1:7">
      <c r="B18" s="100" t="s">
        <v>117</v>
      </c>
      <c r="C18" s="270">
        <f>SUM(C12:C17)</f>
        <v>0.39300000000000002</v>
      </c>
      <c r="D18" s="150"/>
      <c r="E18" s="270">
        <f>SUM(E12:E17)</f>
        <v>0.245</v>
      </c>
      <c r="F18" s="150"/>
      <c r="G18" s="270">
        <f>SUM(G12:G17)</f>
        <v>0.23400000000000001</v>
      </c>
    </row>
    <row r="19" spans="1:7" ht="8.25" customHeight="1">
      <c r="C19" s="268"/>
      <c r="E19" s="268"/>
      <c r="F19" s="147"/>
      <c r="G19" s="268"/>
    </row>
    <row r="20" spans="1:7">
      <c r="B20" s="146" t="s">
        <v>125</v>
      </c>
      <c r="C20" s="267"/>
      <c r="E20" s="267"/>
      <c r="G20" s="267"/>
    </row>
    <row r="21" spans="1:7" ht="15.75">
      <c r="B21" s="100" t="s">
        <v>155</v>
      </c>
      <c r="C21" s="271">
        <v>291410</v>
      </c>
      <c r="E21" s="271">
        <v>439520</v>
      </c>
      <c r="F21" s="151"/>
      <c r="G21" s="271">
        <v>335361</v>
      </c>
    </row>
    <row r="22" spans="1:7" ht="9" customHeight="1">
      <c r="A22" s="133"/>
      <c r="C22" s="267"/>
      <c r="E22" s="267"/>
      <c r="G22" s="267"/>
    </row>
    <row r="23" spans="1:7">
      <c r="A23" s="133"/>
      <c r="B23" s="102" t="s">
        <v>84</v>
      </c>
      <c r="C23" s="267"/>
      <c r="E23" s="267"/>
      <c r="G23" s="267"/>
    </row>
    <row r="24" spans="1:7">
      <c r="B24" s="146" t="s">
        <v>126</v>
      </c>
      <c r="C24" s="270"/>
      <c r="E24" s="270"/>
      <c r="F24" s="151"/>
      <c r="G24" s="270"/>
    </row>
    <row r="25" spans="1:7">
      <c r="B25" s="100" t="s">
        <v>127</v>
      </c>
      <c r="C25" s="272">
        <v>6.59</v>
      </c>
      <c r="E25" s="272">
        <v>7.25</v>
      </c>
      <c r="F25" s="151"/>
      <c r="G25" s="272">
        <v>7.32</v>
      </c>
    </row>
    <row r="26" spans="1:7">
      <c r="B26" s="100" t="s">
        <v>85</v>
      </c>
      <c r="C26" s="73">
        <v>71</v>
      </c>
      <c r="D26" s="14"/>
      <c r="E26" s="73">
        <v>80.599999999999994</v>
      </c>
      <c r="F26" s="14"/>
      <c r="G26" s="73">
        <v>88.2</v>
      </c>
    </row>
    <row r="27" spans="1:7">
      <c r="B27" s="100" t="s">
        <v>114</v>
      </c>
      <c r="C27" s="266">
        <v>0.13400000000000001</v>
      </c>
      <c r="D27" s="149"/>
      <c r="E27" s="266">
        <v>0.13969999999999999</v>
      </c>
      <c r="F27" s="183"/>
      <c r="G27" s="266">
        <v>0.157</v>
      </c>
    </row>
    <row r="28" spans="1:7">
      <c r="B28" s="100" t="s">
        <v>115</v>
      </c>
      <c r="C28" s="266">
        <v>2.5999999999999999E-2</v>
      </c>
      <c r="D28" s="183"/>
      <c r="E28" s="266">
        <v>2.3300000000000001E-2</v>
      </c>
      <c r="F28" s="183"/>
      <c r="G28" s="266">
        <v>2.1000000000000001E-2</v>
      </c>
    </row>
    <row r="29" spans="1:7">
      <c r="B29" s="100" t="s">
        <v>116</v>
      </c>
      <c r="C29" s="269">
        <v>8.9999999999999993E-3</v>
      </c>
      <c r="D29" s="183"/>
      <c r="E29" s="269">
        <v>1.0999999999999999E-2</v>
      </c>
      <c r="F29" s="183"/>
      <c r="G29" s="269">
        <v>0.01</v>
      </c>
    </row>
    <row r="30" spans="1:7">
      <c r="B30" s="100" t="s">
        <v>117</v>
      </c>
      <c r="C30" s="270">
        <f>SUM(C27:C29)</f>
        <v>0.16900000000000001</v>
      </c>
      <c r="D30" s="182"/>
      <c r="E30" s="270">
        <f>SUM(E27:E29)</f>
        <v>0.17399999999999999</v>
      </c>
      <c r="F30" s="182"/>
      <c r="G30" s="310">
        <f>SUM(G27:G29)</f>
        <v>0.188</v>
      </c>
    </row>
    <row r="31" spans="1:7">
      <c r="B31" s="100" t="s">
        <v>108</v>
      </c>
      <c r="C31" s="269">
        <v>0.33500000000000002</v>
      </c>
      <c r="D31" s="183"/>
      <c r="E31" s="269">
        <v>0.33</v>
      </c>
      <c r="F31" s="183"/>
      <c r="G31" s="311">
        <v>0.31</v>
      </c>
    </row>
    <row r="32" spans="1:7" ht="15.75">
      <c r="B32" s="100" t="s">
        <v>156</v>
      </c>
      <c r="C32" s="270">
        <f>C30+C31</f>
        <v>0.504</v>
      </c>
      <c r="D32" s="182"/>
      <c r="E32" s="270">
        <f>E30+E31</f>
        <v>0.504</v>
      </c>
      <c r="F32" s="182"/>
      <c r="G32" s="310">
        <f>SUM(G30:G31)</f>
        <v>0.498</v>
      </c>
    </row>
    <row r="33" spans="1:7" ht="6.75" customHeight="1">
      <c r="C33" s="267"/>
      <c r="D33" s="182"/>
      <c r="E33" s="267"/>
      <c r="F33" s="182"/>
      <c r="G33" s="267"/>
    </row>
    <row r="34" spans="1:7">
      <c r="B34" s="146" t="s">
        <v>128</v>
      </c>
      <c r="C34" s="267"/>
      <c r="D34" s="182"/>
      <c r="E34" s="267"/>
      <c r="F34" s="151"/>
      <c r="G34" s="267"/>
    </row>
    <row r="35" spans="1:7">
      <c r="B35" s="200" t="s">
        <v>86</v>
      </c>
      <c r="C35" s="271">
        <v>394181</v>
      </c>
      <c r="D35" s="182"/>
      <c r="E35" s="271">
        <v>447231</v>
      </c>
      <c r="F35" s="182"/>
      <c r="G35" s="271">
        <v>405614</v>
      </c>
    </row>
    <row r="36" spans="1:7">
      <c r="B36" s="200" t="s">
        <v>87</v>
      </c>
      <c r="C36" s="276">
        <v>4.4000000000000004</v>
      </c>
      <c r="D36" s="152"/>
      <c r="E36" s="276">
        <v>5.2</v>
      </c>
      <c r="F36" s="152"/>
      <c r="G36" s="276">
        <v>4.4000000000000004</v>
      </c>
    </row>
    <row r="37" spans="1:7">
      <c r="B37" s="200" t="s">
        <v>118</v>
      </c>
      <c r="C37" s="270">
        <v>0.624</v>
      </c>
      <c r="D37" s="152"/>
      <c r="E37" s="270">
        <v>0.63700000000000001</v>
      </c>
      <c r="F37" s="152"/>
      <c r="G37" s="270">
        <v>0.69699999999999995</v>
      </c>
    </row>
    <row r="38" spans="1:7" ht="7.5" customHeight="1">
      <c r="B38" s="200"/>
      <c r="C38" s="267"/>
      <c r="D38" s="182"/>
      <c r="E38" s="267"/>
      <c r="F38" s="184"/>
      <c r="G38" s="267"/>
    </row>
    <row r="39" spans="1:7">
      <c r="A39" s="102"/>
      <c r="B39" s="102" t="s">
        <v>184</v>
      </c>
      <c r="C39" s="267"/>
      <c r="D39" s="182"/>
      <c r="E39" s="267"/>
      <c r="F39" s="184"/>
      <c r="G39" s="267"/>
    </row>
    <row r="40" spans="1:7">
      <c r="B40" s="201" t="s">
        <v>129</v>
      </c>
      <c r="C40" s="267"/>
      <c r="D40" s="182"/>
      <c r="E40" s="267"/>
      <c r="F40" s="184"/>
      <c r="G40" s="267"/>
    </row>
    <row r="41" spans="1:7">
      <c r="B41" s="200" t="s">
        <v>122</v>
      </c>
      <c r="C41" s="275">
        <v>4816</v>
      </c>
      <c r="D41" s="182"/>
      <c r="E41" s="275">
        <v>5255</v>
      </c>
      <c r="F41" s="184"/>
      <c r="G41" s="275">
        <v>7397</v>
      </c>
    </row>
    <row r="42" spans="1:7">
      <c r="B42" s="200"/>
      <c r="C42" s="267"/>
      <c r="D42" s="182"/>
      <c r="E42" s="267"/>
      <c r="F42" s="184"/>
      <c r="G42" s="267"/>
    </row>
    <row r="43" spans="1:7">
      <c r="B43" s="201" t="s">
        <v>130</v>
      </c>
      <c r="C43" s="267"/>
      <c r="D43" s="182"/>
      <c r="E43" s="267"/>
      <c r="F43" s="184"/>
      <c r="G43" s="267"/>
    </row>
    <row r="44" spans="1:7">
      <c r="B44" s="200" t="s">
        <v>109</v>
      </c>
      <c r="C44" s="277">
        <v>73422</v>
      </c>
      <c r="D44" s="182"/>
      <c r="E44" s="277">
        <v>91107</v>
      </c>
      <c r="F44" s="184"/>
      <c r="G44" s="277">
        <v>116563</v>
      </c>
    </row>
    <row r="45" spans="1:7">
      <c r="B45" s="200"/>
      <c r="C45" s="267"/>
      <c r="D45" s="182"/>
      <c r="E45" s="267"/>
      <c r="F45" s="184"/>
      <c r="G45" s="267"/>
    </row>
    <row r="46" spans="1:7">
      <c r="B46" s="201" t="s">
        <v>97</v>
      </c>
      <c r="C46" s="267"/>
      <c r="D46" s="182"/>
      <c r="E46" s="267"/>
      <c r="F46" s="184"/>
      <c r="G46" s="267"/>
    </row>
    <row r="47" spans="1:7" ht="15.75">
      <c r="B47" s="200" t="s">
        <v>157</v>
      </c>
      <c r="C47" s="267">
        <v>321</v>
      </c>
      <c r="D47" s="182"/>
      <c r="E47" s="267">
        <v>455</v>
      </c>
      <c r="F47" s="184"/>
      <c r="G47" s="267">
        <v>385</v>
      </c>
    </row>
    <row r="48" spans="1:7" ht="7.5" customHeight="1">
      <c r="B48" s="200"/>
      <c r="C48" s="267"/>
      <c r="D48" s="182"/>
      <c r="E48" s="267"/>
      <c r="F48" s="184"/>
      <c r="G48" s="267"/>
    </row>
    <row r="49" spans="1:7">
      <c r="A49" s="136" t="s">
        <v>65</v>
      </c>
      <c r="B49" s="200"/>
      <c r="C49" s="273"/>
      <c r="D49" s="182"/>
      <c r="E49" s="273"/>
      <c r="F49" s="184"/>
      <c r="G49" s="273"/>
    </row>
    <row r="50" spans="1:7">
      <c r="A50" s="102"/>
      <c r="B50" s="201" t="s">
        <v>88</v>
      </c>
      <c r="C50" s="273"/>
      <c r="D50" s="182"/>
      <c r="E50" s="273"/>
      <c r="F50" s="184"/>
      <c r="G50" s="273"/>
    </row>
    <row r="51" spans="1:7">
      <c r="A51" s="102"/>
      <c r="B51" s="203" t="s">
        <v>89</v>
      </c>
      <c r="C51" s="273">
        <v>31</v>
      </c>
      <c r="D51" s="182"/>
      <c r="E51" s="273">
        <v>25</v>
      </c>
      <c r="F51" s="184"/>
      <c r="G51" s="273">
        <v>35</v>
      </c>
    </row>
    <row r="52" spans="1:7">
      <c r="A52" s="102"/>
      <c r="B52" s="203" t="s">
        <v>110</v>
      </c>
      <c r="C52" s="273">
        <v>5</v>
      </c>
      <c r="D52" s="182"/>
      <c r="E52" s="273">
        <v>25</v>
      </c>
      <c r="F52" s="184"/>
      <c r="G52" s="273">
        <v>7</v>
      </c>
    </row>
    <row r="53" spans="1:7" ht="6.75" customHeight="1">
      <c r="B53" s="202"/>
      <c r="C53" s="274"/>
      <c r="D53" s="103"/>
      <c r="E53" s="274"/>
      <c r="F53" s="103"/>
      <c r="G53" s="274"/>
    </row>
    <row r="54" spans="1:7">
      <c r="A54" s="102"/>
      <c r="B54" s="201" t="s">
        <v>90</v>
      </c>
      <c r="C54" s="273"/>
      <c r="D54" s="182"/>
      <c r="E54" s="273"/>
      <c r="F54" s="184"/>
      <c r="G54" s="273"/>
    </row>
    <row r="55" spans="1:7" ht="15.75">
      <c r="A55" s="102"/>
      <c r="B55" s="203" t="s">
        <v>158</v>
      </c>
      <c r="C55" s="273">
        <v>79</v>
      </c>
      <c r="D55" s="182"/>
      <c r="E55" s="273">
        <v>73</v>
      </c>
      <c r="F55" s="184"/>
      <c r="G55" s="273">
        <v>80</v>
      </c>
    </row>
    <row r="56" spans="1:7" ht="15.75">
      <c r="A56" s="102"/>
      <c r="B56" s="203" t="s">
        <v>159</v>
      </c>
      <c r="C56" s="273">
        <v>10</v>
      </c>
      <c r="D56" s="182"/>
      <c r="E56" s="273">
        <v>33</v>
      </c>
      <c r="F56" s="184"/>
      <c r="G56" s="273">
        <v>9</v>
      </c>
    </row>
    <row r="57" spans="1:7" ht="6.75" customHeight="1">
      <c r="B57" s="202"/>
      <c r="C57" s="274"/>
      <c r="D57" s="103"/>
      <c r="E57" s="274"/>
      <c r="F57" s="103"/>
      <c r="G57" s="274"/>
    </row>
    <row r="58" spans="1:7">
      <c r="A58" s="102"/>
      <c r="B58" s="201" t="s">
        <v>91</v>
      </c>
      <c r="C58" s="273"/>
      <c r="D58" s="182"/>
      <c r="E58" s="273"/>
      <c r="F58" s="184"/>
      <c r="G58" s="273"/>
    </row>
    <row r="59" spans="1:7" ht="15.75">
      <c r="A59" s="102"/>
      <c r="B59" s="203" t="s">
        <v>160</v>
      </c>
      <c r="C59" s="274">
        <v>2872</v>
      </c>
      <c r="D59" s="103"/>
      <c r="E59" s="274">
        <v>2868</v>
      </c>
      <c r="F59" s="103"/>
      <c r="G59" s="274">
        <v>2850</v>
      </c>
    </row>
    <row r="60" spans="1:7" ht="15.75">
      <c r="A60" s="102"/>
      <c r="B60" s="203" t="s">
        <v>161</v>
      </c>
      <c r="C60" s="274">
        <v>875</v>
      </c>
      <c r="D60" s="103"/>
      <c r="E60" s="274">
        <v>873</v>
      </c>
      <c r="F60" s="103"/>
      <c r="G60" s="274">
        <v>835</v>
      </c>
    </row>
    <row r="61" spans="1:7" ht="7.5" customHeight="1">
      <c r="B61" s="202"/>
      <c r="C61" s="267"/>
      <c r="D61" s="182"/>
      <c r="E61" s="267"/>
      <c r="F61" s="182"/>
      <c r="G61" s="267"/>
    </row>
    <row r="62" spans="1:7">
      <c r="A62" s="136" t="s">
        <v>66</v>
      </c>
      <c r="B62" s="202"/>
      <c r="C62" s="267"/>
      <c r="D62" s="182"/>
      <c r="E62" s="267"/>
      <c r="F62" s="182"/>
      <c r="G62" s="267"/>
    </row>
    <row r="63" spans="1:7">
      <c r="A63" s="133"/>
      <c r="B63" s="200" t="s">
        <v>137</v>
      </c>
      <c r="C63" s="306">
        <v>289</v>
      </c>
      <c r="D63" s="182"/>
      <c r="E63" s="267">
        <v>267</v>
      </c>
      <c r="F63" s="182"/>
      <c r="G63" s="267">
        <v>210</v>
      </c>
    </row>
    <row r="64" spans="1:7" ht="16.5">
      <c r="A64" s="133"/>
      <c r="B64" s="200" t="s">
        <v>170</v>
      </c>
      <c r="C64" s="275">
        <v>118</v>
      </c>
      <c r="D64" s="182"/>
      <c r="E64" s="275">
        <v>108</v>
      </c>
      <c r="F64" s="182"/>
      <c r="G64" s="275">
        <v>103</v>
      </c>
    </row>
    <row r="65" spans="1:7" ht="7.5" customHeight="1">
      <c r="B65" s="202"/>
      <c r="C65" s="267"/>
      <c r="D65" s="182"/>
      <c r="E65" s="267"/>
      <c r="F65" s="182"/>
      <c r="G65" s="267"/>
    </row>
    <row r="66" spans="1:7">
      <c r="A66" s="136" t="s">
        <v>67</v>
      </c>
      <c r="B66" s="200"/>
      <c r="C66" s="273"/>
      <c r="D66" s="182"/>
      <c r="E66" s="273"/>
      <c r="F66" s="182"/>
      <c r="G66" s="273"/>
    </row>
    <row r="67" spans="1:7">
      <c r="B67" s="102" t="s">
        <v>92</v>
      </c>
      <c r="C67" s="275"/>
      <c r="D67" s="185"/>
      <c r="E67" s="275"/>
      <c r="F67" s="185"/>
      <c r="G67" s="275"/>
    </row>
    <row r="68" spans="1:7" ht="15.75">
      <c r="B68" s="100" t="s">
        <v>162</v>
      </c>
      <c r="C68" s="275">
        <v>49</v>
      </c>
      <c r="D68" s="185"/>
      <c r="E68" s="275">
        <v>69</v>
      </c>
      <c r="F68" s="185"/>
      <c r="G68" s="275">
        <v>83</v>
      </c>
    </row>
    <row r="69" spans="1:7" ht="15.75">
      <c r="B69" s="100" t="s">
        <v>163</v>
      </c>
      <c r="C69" s="275">
        <v>738</v>
      </c>
      <c r="D69" s="185"/>
      <c r="E69" s="275">
        <v>769</v>
      </c>
      <c r="F69" s="185"/>
      <c r="G69" s="275">
        <v>738</v>
      </c>
    </row>
    <row r="70" spans="1:7">
      <c r="B70" s="153"/>
      <c r="C70" s="154"/>
      <c r="D70" s="182"/>
      <c r="E70" s="154"/>
      <c r="F70" s="182"/>
      <c r="G70" s="182"/>
    </row>
    <row r="71" spans="1:7">
      <c r="A71" s="133"/>
      <c r="B71" s="133"/>
      <c r="C71" s="161"/>
      <c r="D71" s="182"/>
      <c r="E71" s="161"/>
      <c r="F71" s="182"/>
      <c r="G71" s="153"/>
    </row>
    <row r="72" spans="1:7">
      <c r="A72" s="133"/>
      <c r="B72" s="133"/>
      <c r="D72" s="182"/>
      <c r="E72" s="182"/>
      <c r="F72" s="182"/>
      <c r="G72" s="185"/>
    </row>
    <row r="73" spans="1:7">
      <c r="A73" s="133"/>
      <c r="B73" s="133"/>
      <c r="D73" s="182"/>
      <c r="E73" s="182"/>
      <c r="F73" s="182"/>
      <c r="G73" s="185"/>
    </row>
    <row r="74" spans="1:7">
      <c r="A74" s="133"/>
      <c r="B74" s="133"/>
      <c r="D74" s="182"/>
      <c r="E74" s="182"/>
      <c r="F74" s="182"/>
      <c r="G74" s="185"/>
    </row>
    <row r="75" spans="1:7">
      <c r="D75" s="182"/>
      <c r="E75" s="182"/>
      <c r="F75" s="182"/>
      <c r="G75" s="182"/>
    </row>
    <row r="76" spans="1:7">
      <c r="D76" s="182"/>
      <c r="E76" s="182"/>
      <c r="F76" s="182"/>
      <c r="G76" s="182"/>
    </row>
    <row r="77" spans="1:7">
      <c r="A77" s="133"/>
      <c r="B77" s="133"/>
      <c r="D77" s="182"/>
      <c r="E77" s="182"/>
      <c r="F77" s="182"/>
      <c r="G77" s="182"/>
    </row>
    <row r="78" spans="1:7">
      <c r="A78" s="133"/>
      <c r="B78" s="133"/>
    </row>
    <row r="79" spans="1:7">
      <c r="A79" s="133"/>
      <c r="B79" s="133"/>
    </row>
    <row r="80" spans="1:7">
      <c r="A80" s="133"/>
      <c r="B80" s="133"/>
    </row>
    <row r="81" spans="1:2">
      <c r="A81" s="133"/>
      <c r="B81" s="133"/>
    </row>
  </sheetData>
  <mergeCells count="4">
    <mergeCell ref="A1:G1"/>
    <mergeCell ref="A2:G2"/>
    <mergeCell ref="A3:G3"/>
    <mergeCell ref="C5:G5"/>
  </mergeCells>
  <pageMargins left="0.7" right="0.7" top="0.75" bottom="0.75" header="0.3" footer="0.3"/>
  <pageSetup scale="5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Neil Stratton</cp:lastModifiedBy>
  <cp:lastPrinted>2016-10-17T21:06:24Z</cp:lastPrinted>
  <dcterms:created xsi:type="dcterms:W3CDTF">2013-03-25T17:15:27Z</dcterms:created>
  <dcterms:modified xsi:type="dcterms:W3CDTF">2016-10-25T22:31:09Z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