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635" yWindow="1440" windowWidth="13740" windowHeight="12450" tabRatio="860" activeTab="5"/>
  </bookViews>
  <sheets>
    <sheet name="Income Statement" sheetId="24" r:id="rId1"/>
    <sheet name="Detailed Revenue" sheetId="25" r:id="rId2"/>
    <sheet name="Balance Sheet" sheetId="11" r:id="rId3"/>
    <sheet name="non-GAAP Net Inc &amp; Op Inc" sheetId="29" r:id="rId4"/>
    <sheet name="non-GAAP Op Exp" sheetId="30" r:id="rId5"/>
    <sheet name="Operating stats" sheetId="31"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5">[4]!Chart_Label_Update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Sheet'!$A$1:$I$53</definedName>
    <definedName name="_xlnm.Print_Area" localSheetId="1">'Detailed Revenue'!$A$1:$N$76</definedName>
    <definedName name="_xlnm.Print_Area" localSheetId="0">'Income Statement'!$A$1:$L$64</definedName>
    <definedName name="_xlnm.Print_Area" localSheetId="3">'non-GAAP Net Inc &amp; Op Inc'!$A$1:$M$78</definedName>
    <definedName name="_xlnm.Print_Area" localSheetId="4">'non-GAAP Op Exp'!$A$1:$M$44</definedName>
    <definedName name="_xlnm.Print_Area" localSheetId="5">'Operating stats'!$A$1:$G$98</definedName>
    <definedName name="_xlnm.Print_Area" localSheetId="6">'PF Income Statement YTD'!$A$1:$F$61</definedName>
    <definedName name="_xlnm.Print_Titles" localSheetId="3">'non-GAAP Net Inc &amp; Op Inc'!$1:$9</definedName>
    <definedName name="_xlnm.Print_Titles" localSheetId="4">'non-GAAP Op Exp'!$1:$5</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5">[7]HyperionImport!$C$2:$E$16</definedName>
    <definedName name="Range67000">[8]HyperionImport!$C$2:$E$16</definedName>
    <definedName name="Range67010" localSheetId="2">[9]HyperionImport!$C$2:$E$17</definedName>
    <definedName name="Range67010" localSheetId="1">[9]HyperionImport!$C$2:$E$17</definedName>
    <definedName name="Range67010" localSheetId="5">[10]HyperionImport!$C$2:$E$17</definedName>
    <definedName name="Range67010">[11]HyperionImport!$C$2:$E$17</definedName>
    <definedName name="shiv" localSheetId="5">#REF!</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E31" i="11" l="1"/>
  <c r="E50" i="11" l="1"/>
  <c r="E52" i="11" s="1"/>
  <c r="E35" i="11"/>
  <c r="E40" i="11" s="1"/>
  <c r="E16" i="11"/>
  <c r="E23" i="11" s="1"/>
  <c r="E53" i="11" l="1"/>
  <c r="K40" i="25" l="1"/>
  <c r="K18" i="25"/>
  <c r="J37" i="30" l="1"/>
  <c r="C37" i="30" l="1"/>
  <c r="K21" i="24" l="1"/>
  <c r="G21" i="24"/>
  <c r="E21" i="24"/>
  <c r="K20" i="24"/>
  <c r="G20" i="24"/>
  <c r="E20" i="24"/>
  <c r="K19" i="24"/>
  <c r="G19" i="24"/>
  <c r="E19" i="24"/>
  <c r="K14" i="24"/>
  <c r="I14" i="24"/>
  <c r="G14" i="24"/>
  <c r="C14" i="24"/>
  <c r="E14" i="24"/>
  <c r="K13" i="24"/>
  <c r="I13" i="24"/>
  <c r="G13" i="24"/>
  <c r="C13" i="24"/>
  <c r="E13" i="24"/>
  <c r="K11" i="24"/>
  <c r="I11" i="24"/>
  <c r="G11" i="24"/>
  <c r="C11" i="24"/>
  <c r="E11" i="24"/>
  <c r="M26" i="25" l="1"/>
  <c r="M27" i="25" s="1"/>
  <c r="M29" i="25" s="1"/>
  <c r="M16" i="25"/>
  <c r="M17" i="25" s="1"/>
  <c r="M19" i="25" s="1"/>
  <c r="I26" i="25"/>
  <c r="I27" i="25" s="1"/>
  <c r="I29" i="25" s="1"/>
  <c r="I16" i="25"/>
  <c r="I17" i="25" s="1"/>
  <c r="I19" i="25" s="1"/>
  <c r="G37" i="24" l="1"/>
  <c r="G27" i="30" s="1"/>
  <c r="I65" i="25"/>
  <c r="M65" i="25"/>
  <c r="C15" i="31" l="1"/>
  <c r="F15" i="31"/>
  <c r="G15" i="31"/>
  <c r="E15" i="31"/>
  <c r="D60" i="31"/>
  <c r="E60" i="31"/>
  <c r="F60" i="31"/>
  <c r="G60" i="31"/>
  <c r="C60" i="31"/>
  <c r="D52" i="31"/>
  <c r="E52" i="31"/>
  <c r="F52" i="31"/>
  <c r="C52" i="31"/>
  <c r="D43" i="31"/>
  <c r="E43" i="31"/>
  <c r="F43" i="31"/>
  <c r="G43" i="31"/>
  <c r="C43" i="31"/>
  <c r="D34" i="31"/>
  <c r="E34" i="31"/>
  <c r="F34" i="31"/>
  <c r="C34" i="31"/>
  <c r="G7" i="31"/>
  <c r="C7" i="31"/>
  <c r="E7" i="31" s="1"/>
  <c r="G9" i="30"/>
  <c r="G25" i="30" s="1"/>
  <c r="C9" i="30"/>
  <c r="E9" i="30" s="1"/>
  <c r="E25" i="30" s="1"/>
  <c r="G9" i="29"/>
  <c r="G41" i="29" s="1"/>
  <c r="C9" i="29"/>
  <c r="C41" i="29" s="1"/>
  <c r="G6" i="11"/>
  <c r="E6" i="11"/>
  <c r="J46" i="25"/>
  <c r="K46" i="25"/>
  <c r="I19" i="24" s="1"/>
  <c r="L46" i="25"/>
  <c r="M46" i="25"/>
  <c r="J53" i="25"/>
  <c r="K53" i="25"/>
  <c r="K57" i="25" s="1"/>
  <c r="I20" i="24" s="1"/>
  <c r="L53" i="25"/>
  <c r="M53" i="25"/>
  <c r="M57" i="25" s="1"/>
  <c r="J57" i="25"/>
  <c r="L57" i="25"/>
  <c r="J65" i="25"/>
  <c r="K65" i="25"/>
  <c r="L65" i="25"/>
  <c r="J71" i="25"/>
  <c r="K71" i="25"/>
  <c r="L71" i="25"/>
  <c r="L73" i="25" s="1"/>
  <c r="M71" i="25"/>
  <c r="M73" i="25" s="1"/>
  <c r="I71" i="25"/>
  <c r="I73" i="25" s="1"/>
  <c r="G71" i="25"/>
  <c r="E71" i="25"/>
  <c r="G65" i="25"/>
  <c r="E65" i="25"/>
  <c r="I53" i="25"/>
  <c r="I57" i="25" s="1"/>
  <c r="G53" i="25"/>
  <c r="G57" i="25" s="1"/>
  <c r="E53" i="25"/>
  <c r="E57" i="25" s="1"/>
  <c r="C20" i="24" s="1"/>
  <c r="I46" i="25"/>
  <c r="G46" i="25"/>
  <c r="E46" i="25"/>
  <c r="C19" i="24" s="1"/>
  <c r="L40" i="25"/>
  <c r="F35" i="25"/>
  <c r="F40" i="25" s="1"/>
  <c r="G35" i="25"/>
  <c r="H35" i="25"/>
  <c r="H40" i="25" s="1"/>
  <c r="I35" i="25"/>
  <c r="J35" i="25"/>
  <c r="J40" i="25" s="1"/>
  <c r="K35" i="25"/>
  <c r="L35" i="25"/>
  <c r="M35" i="25"/>
  <c r="E35" i="25"/>
  <c r="L76" i="25" l="1"/>
  <c r="J73" i="25"/>
  <c r="J76" i="25" s="1"/>
  <c r="J9" i="30"/>
  <c r="J25" i="30" s="1"/>
  <c r="C25" i="30"/>
  <c r="E9" i="29"/>
  <c r="E41" i="29" s="1"/>
  <c r="L9" i="30"/>
  <c r="L25" i="30" s="1"/>
  <c r="J9" i="29"/>
  <c r="J41" i="29" s="1"/>
  <c r="L9" i="29"/>
  <c r="L41" i="29" s="1"/>
  <c r="G73" i="25"/>
  <c r="E73" i="25"/>
  <c r="C21" i="24" s="1"/>
  <c r="K73" i="25"/>
  <c r="I21" i="24" s="1"/>
  <c r="I8" i="25" l="1"/>
  <c r="M8" i="25" s="1"/>
  <c r="K8" i="25"/>
  <c r="G8" i="25"/>
  <c r="K9" i="24" l="1"/>
  <c r="I9" i="24"/>
  <c r="E9" i="24"/>
  <c r="L33" i="29" l="1"/>
  <c r="L17" i="29"/>
  <c r="L18" i="29"/>
  <c r="G50" i="11"/>
  <c r="G52" i="11" s="1"/>
  <c r="G35" i="11"/>
  <c r="G40" i="11" s="1"/>
  <c r="G16" i="11"/>
  <c r="G23" i="11" s="1"/>
  <c r="C17" i="30"/>
  <c r="E17" i="30"/>
  <c r="E20" i="30" s="1"/>
  <c r="E62" i="29" s="1"/>
  <c r="G17" i="30"/>
  <c r="G20" i="30" s="1"/>
  <c r="G62" i="29" s="1"/>
  <c r="J17" i="30"/>
  <c r="L17" i="30"/>
  <c r="E37" i="30"/>
  <c r="G37" i="30"/>
  <c r="G39" i="30" s="1"/>
  <c r="L37" i="30"/>
  <c r="C24" i="29"/>
  <c r="C28" i="29" s="1"/>
  <c r="E24" i="29"/>
  <c r="E28" i="29" s="1"/>
  <c r="G24" i="29"/>
  <c r="G28" i="29" s="1"/>
  <c r="J24" i="29"/>
  <c r="J28" i="29" s="1"/>
  <c r="J34" i="29" s="1"/>
  <c r="C54" i="29"/>
  <c r="E54" i="29"/>
  <c r="E56" i="29" s="1"/>
  <c r="G54" i="29"/>
  <c r="G56" i="29" s="1"/>
  <c r="J54" i="29"/>
  <c r="L54" i="29"/>
  <c r="G16" i="25"/>
  <c r="G17" i="25" s="1"/>
  <c r="G19" i="25" s="1"/>
  <c r="G26" i="25"/>
  <c r="G27" i="25" s="1"/>
  <c r="G29" i="25" s="1"/>
  <c r="G40" i="25" s="1"/>
  <c r="G76" i="25" s="1"/>
  <c r="E16" i="25"/>
  <c r="E17" i="25" s="1"/>
  <c r="E19" i="25" s="1"/>
  <c r="K16" i="25"/>
  <c r="K17" i="25" s="1"/>
  <c r="K19" i="25" s="1"/>
  <c r="E26" i="25"/>
  <c r="E27" i="25" s="1"/>
  <c r="E29" i="25" s="1"/>
  <c r="K26" i="25"/>
  <c r="K27" i="25" s="1"/>
  <c r="K29" i="25" s="1"/>
  <c r="C15" i="24"/>
  <c r="C17" i="24" s="1"/>
  <c r="C24" i="24" s="1"/>
  <c r="C12" i="30" s="1"/>
  <c r="E15" i="24"/>
  <c r="E17" i="24" s="1"/>
  <c r="E24" i="24" s="1"/>
  <c r="G15" i="24"/>
  <c r="G17" i="24" s="1"/>
  <c r="G24" i="24" s="1"/>
  <c r="I15" i="24"/>
  <c r="K15" i="24"/>
  <c r="K17" i="24" s="1"/>
  <c r="K24" i="24" s="1"/>
  <c r="C37" i="24"/>
  <c r="C27" i="30" s="1"/>
  <c r="E37" i="24"/>
  <c r="E27" i="30" s="1"/>
  <c r="I37" i="24"/>
  <c r="J27" i="30" s="1"/>
  <c r="K37" i="24"/>
  <c r="L27" i="30" s="1"/>
  <c r="C14" i="17"/>
  <c r="C16" i="17"/>
  <c r="C23" i="17"/>
  <c r="C36" i="17"/>
  <c r="C49" i="17"/>
  <c r="C51" i="17"/>
  <c r="E14" i="17"/>
  <c r="E16" i="17"/>
  <c r="E23" i="17"/>
  <c r="E36" i="17"/>
  <c r="E49" i="17"/>
  <c r="E51" i="17"/>
  <c r="E33" i="17"/>
  <c r="C34" i="17"/>
  <c r="E34" i="17"/>
  <c r="C46" i="17"/>
  <c r="E46" i="17"/>
  <c r="E39" i="30" l="1"/>
  <c r="I17" i="24"/>
  <c r="I24" i="24" s="1"/>
  <c r="E34" i="29"/>
  <c r="E36" i="29" s="1"/>
  <c r="G34" i="29"/>
  <c r="G36" i="29" s="1"/>
  <c r="C20" i="30"/>
  <c r="C62" i="29" s="1"/>
  <c r="E40" i="25"/>
  <c r="E76" i="25" s="1"/>
  <c r="I40" i="25"/>
  <c r="I76" i="25" s="1"/>
  <c r="K76" i="25"/>
  <c r="G53" i="11"/>
  <c r="M40" i="25"/>
  <c r="M76" i="25" s="1"/>
  <c r="K39" i="24"/>
  <c r="C39" i="24"/>
  <c r="L12" i="30"/>
  <c r="L20" i="30" s="1"/>
  <c r="L62" i="29" s="1"/>
  <c r="E39" i="24"/>
  <c r="E48" i="24" s="1"/>
  <c r="E50" i="24" s="1"/>
  <c r="E54" i="24" s="1"/>
  <c r="E10" i="29" s="1"/>
  <c r="E30" i="29" s="1"/>
  <c r="E64" i="29"/>
  <c r="G64" i="29"/>
  <c r="G39" i="24"/>
  <c r="L39" i="30"/>
  <c r="J39" i="30"/>
  <c r="C39" i="30"/>
  <c r="L24" i="29"/>
  <c r="L28" i="29" s="1"/>
  <c r="L34" i="29" s="1"/>
  <c r="L36" i="29" s="1"/>
  <c r="J12" i="30" l="1"/>
  <c r="J20" i="30" s="1"/>
  <c r="J62" i="29" s="1"/>
  <c r="I39" i="24"/>
  <c r="I48" i="24" s="1"/>
  <c r="I50" i="24" s="1"/>
  <c r="I54" i="24" s="1"/>
  <c r="J33" i="29" s="1"/>
  <c r="J36" i="29" s="1"/>
  <c r="J10" i="29"/>
  <c r="J30" i="29" s="1"/>
  <c r="G48" i="24"/>
  <c r="G50" i="24" s="1"/>
  <c r="G54" i="24" s="1"/>
  <c r="G10" i="29" s="1"/>
  <c r="G30" i="29" s="1"/>
  <c r="J43" i="29"/>
  <c r="J56" i="29" s="1"/>
  <c r="J64" i="29" s="1"/>
  <c r="L43" i="29"/>
  <c r="L56" i="29" s="1"/>
  <c r="L64" i="29" s="1"/>
  <c r="K48" i="24"/>
  <c r="K50" i="24" s="1"/>
  <c r="K54" i="24" s="1"/>
  <c r="C43" i="29"/>
  <c r="C56" i="29" s="1"/>
  <c r="C64" i="29" s="1"/>
  <c r="C48" i="24"/>
  <c r="C50" i="24" s="1"/>
  <c r="C54" i="24" s="1"/>
  <c r="L10" i="29" l="1"/>
  <c r="L30" i="29" s="1"/>
  <c r="C10" i="29"/>
  <c r="C30" i="29" s="1"/>
  <c r="C57" i="24"/>
  <c r="C33" i="29"/>
  <c r="C36" i="29" s="1"/>
</calcChain>
</file>

<file path=xl/sharedStrings.xml><?xml version="1.0" encoding="utf-8"?>
<sst xmlns="http://schemas.openxmlformats.org/spreadsheetml/2006/main" count="416" uniqueCount="265">
  <si>
    <t>(in millions)</t>
  </si>
  <si>
    <t>December 31,</t>
  </si>
  <si>
    <t>Assets</t>
  </si>
  <si>
    <t>Current assets:</t>
  </si>
  <si>
    <t>Cash and cash equivalents</t>
  </si>
  <si>
    <t>Receivables, net</t>
  </si>
  <si>
    <t>Other current assets</t>
  </si>
  <si>
    <t>Total current assets</t>
  </si>
  <si>
    <t>Goodwill</t>
  </si>
  <si>
    <t>Intangible assets, net</t>
  </si>
  <si>
    <t>Total assets</t>
  </si>
  <si>
    <t>Current liabilities:</t>
  </si>
  <si>
    <t>Accounts payable and accrued expenses</t>
  </si>
  <si>
    <t>Accrued personnel costs</t>
  </si>
  <si>
    <t>Deferred revenue</t>
  </si>
  <si>
    <t>Total current liabilities</t>
  </si>
  <si>
    <t>Non-current deferred revenue</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</si>
  <si>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</si>
  <si>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</si>
  <si>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</si>
  <si>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</si>
  <si>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</si>
  <si>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</si>
  <si>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</si>
  <si>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</si>
  <si>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</si>
  <si>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</si>
  <si>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</si>
  <si>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</si>
  <si>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</si>
  <si>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</si>
  <si>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</si>
  <si>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</si>
  <si>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</si>
  <si>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</si>
  <si>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</si>
  <si>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</si>
  <si>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</si>
  <si>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</si>
  <si>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</si>
  <si>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</si>
  <si>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</si>
  <si>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</si>
  <si>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</si>
  <si>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</si>
  <si>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</si>
  <si>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</si>
  <si>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</si>
  <si>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</si>
  <si>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</si>
  <si>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</si>
  <si>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</si>
  <si>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</si>
  <si>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</si>
  <si>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</si>
  <si>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</si>
  <si>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</si>
  <si>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</si>
  <si>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</si>
  <si>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</si>
  <si>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</si>
  <si>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</si>
  <si>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</si>
  <si>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</si>
  <si>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</si>
  <si>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</si>
  <si>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 xml:space="preserve">  Dividend and investment income</t>
  </si>
  <si>
    <t xml:space="preserve">       Brokerage, clearance and exchange fees </t>
  </si>
  <si>
    <t>Cash Equity Trading Revenues:</t>
  </si>
  <si>
    <t xml:space="preserve">U.S. cash equity trading </t>
  </si>
  <si>
    <t xml:space="preserve">        Net U.S. cash equity trading revenues</t>
  </si>
  <si>
    <t>European cash equity trading</t>
  </si>
  <si>
    <t>U.S. market data products</t>
  </si>
  <si>
    <t>European market data products</t>
  </si>
  <si>
    <t>Cost of revenues:</t>
  </si>
  <si>
    <t xml:space="preserve">   rebates, brokerage, clearance and exchange fees</t>
  </si>
  <si>
    <t xml:space="preserve">      Total Market Technology revenues</t>
  </si>
  <si>
    <t>Other income (expense), net</t>
  </si>
  <si>
    <t>Three Months Ended</t>
  </si>
  <si>
    <t>Merger expenses</t>
  </si>
  <si>
    <t xml:space="preserve">  Income (loss) from unconsolidated investees, net</t>
  </si>
  <si>
    <t xml:space="preserve">       Total U.S. cash equity cost of revenues </t>
  </si>
  <si>
    <t xml:space="preserve">Weighted-average common shares </t>
  </si>
  <si>
    <t xml:space="preserve">  outstanding for earnings per share:</t>
  </si>
  <si>
    <t>Total revenues less liquidity rebates, brokerage,</t>
  </si>
  <si>
    <t>Issuer Services revenues</t>
  </si>
  <si>
    <t>Market Technology revenues</t>
  </si>
  <si>
    <t>Total Market Services revenues less liquidity rebates,</t>
  </si>
  <si>
    <t xml:space="preserve">     brokerage, clearance and exchange fees</t>
  </si>
  <si>
    <t>Current portion of debt obligations</t>
  </si>
  <si>
    <t xml:space="preserve">Year Ended </t>
  </si>
  <si>
    <t>Asset impairment charges</t>
  </si>
  <si>
    <t xml:space="preserve">    brokerage, clearance and exchange fees</t>
  </si>
  <si>
    <t>Revenue Detail</t>
  </si>
  <si>
    <t>Noncontrolling interests</t>
  </si>
  <si>
    <t>Restricted cash</t>
  </si>
  <si>
    <t>Total equity</t>
  </si>
  <si>
    <t>Non-current restricted cash</t>
  </si>
  <si>
    <t>Total NASDAQ OMX stockholders' equity</t>
  </si>
  <si>
    <t>Interest income</t>
  </si>
  <si>
    <t>Interest expense</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</si>
  <si>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</si>
  <si>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</si>
  <si>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</si>
  <si>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</si>
  <si>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</si>
  <si>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</si>
  <si>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</si>
  <si>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September 30,</t>
  </si>
  <si>
    <t xml:space="preserve">        Total net cash equity trading revenues</t>
  </si>
  <si>
    <t xml:space="preserve">Liabilities </t>
  </si>
  <si>
    <t>Year Ended</t>
  </si>
  <si>
    <t xml:space="preserve">Net income </t>
  </si>
  <si>
    <t>Net income attributable to NASDAQ OMX</t>
  </si>
  <si>
    <t>Derivative Trading and Clearing Revenues:</t>
  </si>
  <si>
    <t xml:space="preserve">Consolidated Balance Sheets </t>
  </si>
  <si>
    <t xml:space="preserve">Commitments and contingencies </t>
  </si>
  <si>
    <t xml:space="preserve">Consolidated Statements of Income </t>
  </si>
  <si>
    <t xml:space="preserve">   Basic earnings per share</t>
  </si>
  <si>
    <t xml:space="preserve">   Diluted earnings per share</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</si>
  <si>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</si>
  <si>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</si>
  <si>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</si>
  <si>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</si>
  <si>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</si>
  <si>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Transaction rebates</t>
  </si>
  <si>
    <t xml:space="preserve">       Transaction rebates </t>
  </si>
  <si>
    <t xml:space="preserve">Total Market Services revenues less transaction rebates, </t>
  </si>
  <si>
    <t xml:space="preserve">Total revenues less transaction rebates, brokerage, </t>
  </si>
  <si>
    <t xml:space="preserve">Three Months Ended </t>
  </si>
  <si>
    <t>GAAP net income attributable to NASDAQ OMX:</t>
  </si>
  <si>
    <t>Non-GAAP adjustments:</t>
  </si>
  <si>
    <t>Other</t>
  </si>
  <si>
    <t>Total non-GAAP adjustments</t>
  </si>
  <si>
    <t>Total non-GAAP adjustments, net of tax</t>
  </si>
  <si>
    <t>Non-GAAP net income attributable to NASDAQ OMX:</t>
  </si>
  <si>
    <t>GAAP operating income:</t>
  </si>
  <si>
    <t>Non-GAAP operating income</t>
  </si>
  <si>
    <t xml:space="preserve"> brokerage, clearance and exchange fees. </t>
  </si>
  <si>
    <t>GAAP operating expenses:</t>
  </si>
  <si>
    <t>Non-GAAP operating expenses</t>
  </si>
  <si>
    <t>Quarterly Key Drivers Detail</t>
  </si>
  <si>
    <t/>
  </si>
  <si>
    <t>Cash Equity Trading</t>
  </si>
  <si>
    <t>NASDAQ securities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</si>
  <si>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</si>
  <si>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</si>
  <si>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</si>
  <si>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</si>
  <si>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</si>
  <si>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t>New York Stock Exchange, or NYSE securities</t>
  </si>
  <si>
    <t>Total U.S.-listed securities</t>
  </si>
  <si>
    <t>Matched share volume (in billions)</t>
  </si>
  <si>
    <t>NASDAQ OMX Nordic and NASDAQ OMX Baltic Securities</t>
  </si>
  <si>
    <t>Average daily number of equity trades</t>
  </si>
  <si>
    <t>Derivative Trading and Clearing</t>
  </si>
  <si>
    <t>U.S. Equity Options</t>
  </si>
  <si>
    <t>Total industry average daily volume (in millions)</t>
  </si>
  <si>
    <t>NASDAQ OMX PHLX matched market share</t>
  </si>
  <si>
    <t>The NASDAQ Options Market matched market share</t>
  </si>
  <si>
    <t>NASDAQ OMX Nordic and NASDAQ OMX Baltic</t>
  </si>
  <si>
    <t>Average daily volume:</t>
  </si>
  <si>
    <t>Options, futures and fixed-income contracts</t>
  </si>
  <si>
    <t>Finnish option contracts traded on Eurex</t>
  </si>
  <si>
    <t>NASDAQ OMX Commodities</t>
  </si>
  <si>
    <t>Clearing Turnover:</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</si>
  <si>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</si>
  <si>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</si>
  <si>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</si>
  <si>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</si>
  <si>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</si>
  <si>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</si>
  <si>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</si>
  <si>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</si>
  <si>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</si>
  <si>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</si>
  <si>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</si>
  <si>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</si>
  <si>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Net loss attributable to noncontrolling interests</t>
  </si>
  <si>
    <t>Other non-current assets</t>
  </si>
  <si>
    <t>Other non-current liabilities</t>
  </si>
  <si>
    <t>Total liabilities and equity</t>
  </si>
  <si>
    <t>Revenues:</t>
  </si>
  <si>
    <t>Revenues less transaction rebates, brokerage,</t>
  </si>
  <si>
    <t>Operating Expenses:</t>
  </si>
  <si>
    <t xml:space="preserve">European derivative trading and clearing </t>
  </si>
  <si>
    <t>Total adjustments from non-GAAP net income above</t>
  </si>
  <si>
    <t>2012</t>
  </si>
  <si>
    <t xml:space="preserve">GAAP revenues less transaction rebates, brokerage, </t>
  </si>
  <si>
    <t>clearance and exchange fees:</t>
  </si>
  <si>
    <t>Income from open positions relating to the operations of the Exchange</t>
  </si>
  <si>
    <t xml:space="preserve">Non-GAAP revenues less transaction rebates, brokerage, </t>
  </si>
  <si>
    <t>Restructuring charges</t>
  </si>
  <si>
    <t>Special legal expenses</t>
  </si>
  <si>
    <t>Default funds and margin deposits</t>
  </si>
  <si>
    <t>Total average daily share volume (in billions)</t>
  </si>
  <si>
    <t>NYSE MKT and regional securities</t>
  </si>
  <si>
    <t>Total average daily value of shares traded (in billions)</t>
  </si>
  <si>
    <t>Total market share</t>
  </si>
  <si>
    <t>NASDAQ OMX BX Options matched market share</t>
  </si>
  <si>
    <t>Loss on divestiture of business</t>
  </si>
  <si>
    <t>Non-GAAP diluted earnings per share:</t>
  </si>
  <si>
    <t>GAAP diluted earnings per share:</t>
  </si>
  <si>
    <r>
      <t>Reconciliation of GAAP Net Income, Diluted Earnings Per Share, Operating Income, Net Exchange Revenues</t>
    </r>
    <r>
      <rPr>
        <b/>
        <vertAlign val="superscript"/>
        <sz val="10"/>
        <rFont val="Verdana"/>
        <family val="2"/>
      </rPr>
      <t>(1)</t>
    </r>
    <r>
      <rPr>
        <b/>
        <sz val="10"/>
        <rFont val="Verdana"/>
        <family val="2"/>
      </rPr>
      <t xml:space="preserve"> and Operating Expenses </t>
    </r>
  </si>
  <si>
    <r>
      <t>to Non-GAAP Net Income, Diluted Earnings Per Share, Operating Income, Net Exchange Revenues</t>
    </r>
    <r>
      <rPr>
        <b/>
        <vertAlign val="superscript"/>
        <sz val="10"/>
        <rFont val="Verdana"/>
        <family val="2"/>
      </rPr>
      <t>(1)</t>
    </r>
    <r>
      <rPr>
        <b/>
        <sz val="10"/>
        <rFont val="Verdana"/>
        <family val="2"/>
      </rPr>
      <t xml:space="preserve"> and Operating Expenses</t>
    </r>
  </si>
  <si>
    <t>Total Non-GAAP revenues less transaction rebates, brokerage,</t>
  </si>
  <si>
    <t>2013</t>
  </si>
  <si>
    <t>Listing Services</t>
  </si>
  <si>
    <t>Information Services</t>
  </si>
  <si>
    <t>Technology Solutions</t>
  </si>
  <si>
    <t>Fixed Income Trading Revenues:</t>
  </si>
  <si>
    <t>Fixed Income Trading</t>
  </si>
  <si>
    <t>Cost of Revenue:</t>
  </si>
  <si>
    <t>LISTING SERVICES</t>
  </si>
  <si>
    <t>U.S. listing services</t>
  </si>
  <si>
    <t>European listing services</t>
  </si>
  <si>
    <t xml:space="preserve"> Total Listing Services revenues</t>
  </si>
  <si>
    <t>INFORMATION SERVICES</t>
  </si>
  <si>
    <t>Market Data Products Revenues:</t>
  </si>
  <si>
    <t>Index data products</t>
  </si>
  <si>
    <t xml:space="preserve">        Total Market Data Products revenues</t>
  </si>
  <si>
    <t>Index Licensing and Services Revenues</t>
  </si>
  <si>
    <t>Total Information Services revenues</t>
  </si>
  <si>
    <t>TECHNOLOGY SOLUTIONS</t>
  </si>
  <si>
    <t>Corporate Solutions Revenues:</t>
  </si>
  <si>
    <t>Governance</t>
  </si>
  <si>
    <t>Investor relations</t>
  </si>
  <si>
    <t>Multimedia solutions</t>
  </si>
  <si>
    <t>Public relations</t>
  </si>
  <si>
    <t xml:space="preserve">      Total Corporate Solutions revenues</t>
  </si>
  <si>
    <t>Market Technology Revenues:</t>
  </si>
  <si>
    <t>Software, license and support</t>
  </si>
  <si>
    <t>Change request and advisory</t>
  </si>
  <si>
    <t>Software as a service</t>
  </si>
  <si>
    <t>Total Technology Solutions revenues</t>
  </si>
  <si>
    <t xml:space="preserve">        Total net derivative trading and clearing revenues</t>
  </si>
  <si>
    <t xml:space="preserve">        Total net fixed income trading revenues</t>
  </si>
  <si>
    <t xml:space="preserve">Total Market Services revenues less transaction </t>
  </si>
  <si>
    <t>Loss from unconsolidated investees, net</t>
  </si>
  <si>
    <t>Per share information:</t>
  </si>
  <si>
    <t xml:space="preserve">   Cash dividends declared per common share</t>
  </si>
  <si>
    <r>
      <t>Merger and strategic initiatives</t>
    </r>
    <r>
      <rPr>
        <vertAlign val="superscript"/>
        <sz val="10"/>
        <rFont val="Verdana"/>
        <family val="2"/>
      </rPr>
      <t>(2)</t>
    </r>
  </si>
  <si>
    <r>
      <t>Adjustment to the income tax provision to reflect non-GAAP adjustments</t>
    </r>
    <r>
      <rPr>
        <vertAlign val="superscript"/>
        <sz val="10"/>
        <rFont val="Verdana"/>
        <family val="2"/>
      </rPr>
      <t>(3)</t>
    </r>
  </si>
  <si>
    <t xml:space="preserve">(1) Represents revenues less transaction rebates, brokerage, clearance and exchange fees. </t>
  </si>
  <si>
    <r>
      <t xml:space="preserve">Merger and strategic initiatives </t>
    </r>
    <r>
      <rPr>
        <vertAlign val="superscript"/>
        <sz val="10"/>
        <rFont val="Verdana"/>
        <family val="2"/>
      </rPr>
      <t>(2)</t>
    </r>
  </si>
  <si>
    <r>
      <t>Power contracts (TWh)</t>
    </r>
    <r>
      <rPr>
        <vertAlign val="superscript"/>
        <sz val="8"/>
        <rFont val="Verdana"/>
        <family val="2"/>
      </rPr>
      <t>(1)</t>
    </r>
  </si>
  <si>
    <r>
      <t>Total market share</t>
    </r>
    <r>
      <rPr>
        <vertAlign val="superscript"/>
        <sz val="8"/>
        <rFont val="Verdana"/>
        <family val="2"/>
      </rPr>
      <t xml:space="preserve"> (2)</t>
    </r>
  </si>
  <si>
    <t>Voluntary accommodation program</t>
  </si>
  <si>
    <t>Gain on sale of investment security</t>
  </si>
  <si>
    <t>Access and Broker Services Revenues</t>
  </si>
  <si>
    <t>clearance and exchange fees</t>
  </si>
  <si>
    <t xml:space="preserve">(3) For the three and twelve months ended December 31, 2013, includes $23 million associated with the derecognition of a previously recognized tax benefit. This amount is offset by </t>
  </si>
  <si>
    <t xml:space="preserve">(4) Non-GAAP operating margin equals non-GAAP operating income divided by Non-GAAP revenues less transaction rebates, </t>
  </si>
  <si>
    <r>
      <t>Non-GAAP operating margin</t>
    </r>
    <r>
      <rPr>
        <b/>
        <vertAlign val="superscript"/>
        <sz val="10"/>
        <rFont val="Verdana"/>
        <family val="2"/>
      </rPr>
      <t>(4)</t>
    </r>
  </si>
  <si>
    <t>Significant tax adjustments, net</t>
  </si>
  <si>
    <t>Securities and Exchange Commission matter</t>
  </si>
  <si>
    <t xml:space="preserve">(2) For the three and twelve months ended December 31, 2013, merger and strategic initiatives expense includes a credit of $23 million associated with a receivable under a </t>
  </si>
  <si>
    <t xml:space="preserve">     tax sharing agreement with an unrelated party. Merger and strategic initiatives expense also includes costs related to our acquisitions of eSpeed and the TR Corporate </t>
  </si>
  <si>
    <t xml:space="preserve">(2) For the three and twelve months ended December 31, 2013, merger and strategic initiatives expense includes a credit of $23 million associated with a receivable under a tax sharing  </t>
  </si>
  <si>
    <t xml:space="preserve">     agreement with an unrelated party. This amount is offset in note (3) below. Merger and strategic initiatives expense also includes costs related to our acquisitions of eSpeed and the TR </t>
  </si>
  <si>
    <t xml:space="preserve">     Corporate Solutions businesses.  For the three months ended September 30, 2013, merger and strategic initiatives expense included $8 million of costs primarily related to the acquisitions </t>
  </si>
  <si>
    <t xml:space="preserve">     of eSpeed and the TR Corporate Solutions businesses. This amount was offset by the remeasurement of a contingent purchase price liability related to the BWise acquisition due to changes </t>
  </si>
  <si>
    <t xml:space="preserve">     in the anticipated performance of BWise.</t>
  </si>
  <si>
    <t xml:space="preserve">     Solutions businesses.  For the three months ended September 30, 2013, merger and strategic initiatives expense included $8 million of costs primarily related to the acquisitions </t>
  </si>
  <si>
    <t xml:space="preserve">     the receivable described in note (2) above.  For the three months ended September 30, 2013, relates to the $8 million merger and strategic initiatives expense described in note (2)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</si>
</sst>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quot;$&quot;* #,##0.0_);_(&quot;$&quot;* \(#,##0.0\);_(&quot;$&quot;* &quot;-&quot;?_);_(@_)"/>
    <numFmt numFmtId="172" formatCode="#,##0,_);\(#,##0,\)"/>
    <numFmt numFmtId="173" formatCode="_(&quot;$&quot;* #,##0_);_(&quot;$&quot;* \(#,##0\);_(&quot;$&quot;* &quot;-&quot;??_);_(@_)"/>
    <numFmt numFmtId="174" formatCode="_(&quot;$&quot;* #,##0_);_(&quot;$&quot;* \(#,##0\);_(&quot;$&quot;* &quot;-&quot;?_);_(@_)"/>
    <numFmt numFmtId="175" formatCode="_(* #,##0_);_(* \(#,##0\);_(* &quot;-&quot;?_);_(@_)"/>
    <numFmt numFmtId="176" formatCode="_(* #,##0.0_);_(* \(#,##0.0\);_(* &quot;-&quot;?_);_(@_)"/>
    <numFmt numFmtId="177" formatCode="0.00_);\(0.00\)"/>
    <numFmt numFmtId="178" formatCode="_(&quot;$&quot;* #,##0.00000_);_(&quot;$&quot;* \(#,##0.00000\);_(&quot;$&quot;* &quot;-&quot;??_);_(@_)"/>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8" x14ac:knownFonts="1">
    <font>
      <sz val="8"/>
      <name val="TimesNewRomanPS"/>
    </font>
    <font>
      <sz val="11"/>
      <color theme="1"/>
      <name val="Calibri"/>
      <family val="2"/>
      <scheme val="minor"/>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sz val="10"/>
      <color rgb="FFFF0000"/>
      <name val="Verdana"/>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
      <b/>
      <i/>
      <sz val="10"/>
      <name val="Verdana"/>
      <family val="2"/>
    </font>
    <font>
      <b/>
      <i/>
      <u val="singleAccounting"/>
      <sz val="10"/>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s>
  <cellStyleXfs count="298">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3" fillId="2"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21" borderId="0" applyNumberFormat="0" applyBorder="0" applyAlignment="0" applyProtection="0"/>
    <xf numFmtId="0" fontId="35" fillId="5" borderId="0" applyNumberFormat="0" applyBorder="0" applyAlignment="0" applyProtection="0"/>
    <xf numFmtId="0" fontId="36" fillId="4" borderId="1" applyNumberFormat="0" applyAlignment="0" applyProtection="0"/>
    <xf numFmtId="0" fontId="37" fillId="22"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0" borderId="3" applyNumberFormat="0" applyFill="0" applyAlignment="0" applyProtection="0"/>
    <xf numFmtId="0" fontId="41"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43" fillId="9" borderId="1" applyNumberFormat="0" applyAlignment="0" applyProtection="0"/>
    <xf numFmtId="0" fontId="44" fillId="0" borderId="6" applyNumberFormat="0" applyFill="0" applyAlignment="0" applyProtection="0"/>
    <xf numFmtId="0" fontId="45" fillId="23" borderId="0" applyNumberFormat="0" applyBorder="0" applyAlignment="0" applyProtection="0"/>
    <xf numFmtId="0" fontId="2" fillId="0" borderId="0"/>
    <xf numFmtId="165" fontId="4" fillId="0" borderId="0"/>
    <xf numFmtId="164" fontId="30" fillId="0" borderId="0"/>
    <xf numFmtId="0" fontId="2" fillId="24" borderId="7" applyNumberFormat="0" applyFont="0" applyAlignment="0" applyProtection="0"/>
    <xf numFmtId="0" fontId="46" fillId="4" borderId="8" applyNumberFormat="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37" fontId="6" fillId="0" borderId="0" applyFont="0" applyBorder="0" applyAlignment="0"/>
    <xf numFmtId="0" fontId="7" fillId="0" borderId="9">
      <alignment horizontal="center"/>
    </xf>
    <xf numFmtId="3" fontId="5" fillId="0" borderId="0" applyFont="0" applyFill="0" applyBorder="0" applyAlignment="0" applyProtection="0"/>
    <xf numFmtId="0" fontId="5" fillId="25" borderId="0" applyNumberFormat="0" applyFont="0" applyBorder="0" applyAlignment="0" applyProtection="0"/>
    <xf numFmtId="0" fontId="47" fillId="0" borderId="0" applyNumberFormat="0" applyFill="0" applyBorder="0" applyAlignment="0" applyProtection="0"/>
    <xf numFmtId="0" fontId="48" fillId="0" borderId="10" applyNumberFormat="0" applyFill="0" applyAlignment="0" applyProtection="0"/>
    <xf numFmtId="0" fontId="49"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30" fillId="0" borderId="0" applyFont="0" applyFill="0" applyBorder="0" applyAlignment="0" applyProtection="0"/>
    <xf numFmtId="0" fontId="2" fillId="0" borderId="0"/>
    <xf numFmtId="0" fontId="2" fillId="0" borderId="0">
      <alignment vertical="top"/>
    </xf>
    <xf numFmtId="0" fontId="2" fillId="0" borderId="0"/>
    <xf numFmtId="44" fontId="2" fillId="0" borderId="0" applyFont="0" applyFill="0" applyBorder="0" applyAlignment="0" applyProtection="0"/>
  </cellStyleXfs>
  <cellXfs count="365">
    <xf numFmtId="164" fontId="0" fillId="0" borderId="0" xfId="0"/>
    <xf numFmtId="166" fontId="11" fillId="26" borderId="0" xfId="263" applyNumberFormat="1" applyFont="1" applyFill="1"/>
    <xf numFmtId="166" fontId="11" fillId="0" borderId="0" xfId="263" applyNumberFormat="1" applyFont="1" applyFill="1"/>
    <xf numFmtId="166" fontId="11" fillId="26" borderId="0" xfId="263" applyNumberFormat="1" applyFont="1" applyFill="1" applyBorder="1"/>
    <xf numFmtId="167" fontId="11" fillId="26" borderId="0" xfId="263" applyNumberFormat="1" applyFont="1" applyFill="1"/>
    <xf numFmtId="166" fontId="11" fillId="26" borderId="0" xfId="263" applyNumberFormat="1" applyFont="1" applyFill="1" applyAlignment="1" applyProtection="1">
      <protection locked="0"/>
    </xf>
    <xf numFmtId="166" fontId="10" fillId="26" borderId="0" xfId="263" applyNumberFormat="1" applyFont="1" applyFill="1" applyAlignment="1"/>
    <xf numFmtId="166" fontId="12" fillId="26" borderId="0" xfId="263" quotePrefix="1" applyNumberFormat="1" applyFont="1" applyFill="1" applyBorder="1" applyAlignment="1" applyProtection="1">
      <alignment horizontal="center"/>
      <protection locked="0"/>
    </xf>
    <xf numFmtId="166" fontId="10" fillId="26" borderId="0" xfId="263" applyNumberFormat="1" applyFont="1" applyFill="1"/>
    <xf numFmtId="166" fontId="10" fillId="26" borderId="0" xfId="263" applyNumberFormat="1" applyFont="1" applyFill="1" applyAlignment="1" applyProtection="1">
      <protection locked="0"/>
    </xf>
    <xf numFmtId="166" fontId="11" fillId="26" borderId="0" xfId="263" applyNumberFormat="1" applyFont="1" applyFill="1" applyAlignment="1" applyProtection="1"/>
    <xf numFmtId="166" fontId="11" fillId="26" borderId="0" xfId="263" applyNumberFormat="1" applyFont="1" applyFill="1" applyBorder="1" applyAlignment="1" applyProtection="1">
      <protection locked="0"/>
    </xf>
    <xf numFmtId="166" fontId="11" fillId="26" borderId="0" xfId="263" applyNumberFormat="1" applyFont="1" applyFill="1" applyAlignment="1" applyProtection="1">
      <alignment horizontal="left"/>
      <protection locked="0"/>
    </xf>
    <xf numFmtId="166" fontId="11" fillId="26" borderId="0" xfId="263" applyNumberFormat="1" applyFont="1" applyFill="1" applyAlignment="1"/>
    <xf numFmtId="166" fontId="11" fillId="26" borderId="0" xfId="263" applyNumberFormat="1" applyFont="1" applyFill="1" applyBorder="1" applyAlignment="1"/>
    <xf numFmtId="166" fontId="10" fillId="26" borderId="0" xfId="263" applyNumberFormat="1" applyFont="1" applyFill="1" applyBorder="1" applyAlignment="1">
      <alignment horizontal="left"/>
    </xf>
    <xf numFmtId="167" fontId="11" fillId="26" borderId="0" xfId="263" applyNumberFormat="1" applyFont="1" applyFill="1" applyBorder="1" applyAlignment="1"/>
    <xf numFmtId="166" fontId="10" fillId="26" borderId="0" xfId="263" applyNumberFormat="1" applyFont="1" applyFill="1" applyBorder="1" applyAlignment="1">
      <alignment horizontal="center"/>
    </xf>
    <xf numFmtId="166" fontId="10" fillId="26" borderId="0" xfId="263" applyNumberFormat="1" applyFont="1" applyFill="1" applyBorder="1"/>
    <xf numFmtId="166" fontId="10" fillId="26" borderId="0" xfId="263" applyNumberFormat="1" applyFont="1" applyFill="1" applyBorder="1" applyAlignment="1"/>
    <xf numFmtId="166" fontId="11" fillId="26" borderId="11" xfId="263" applyNumberFormat="1" applyFont="1" applyFill="1" applyBorder="1"/>
    <xf numFmtId="166" fontId="11" fillId="0" borderId="0" xfId="263" applyNumberFormat="1" applyFont="1" applyFill="1" applyBorder="1"/>
    <xf numFmtId="164" fontId="11" fillId="26" borderId="0" xfId="276" applyFont="1" applyFill="1"/>
    <xf numFmtId="169" fontId="11" fillId="26" borderId="0" xfId="264" applyNumberFormat="1" applyFont="1" applyFill="1" applyBorder="1"/>
    <xf numFmtId="44" fontId="11" fillId="26" borderId="0" xfId="264" applyNumberFormat="1" applyFont="1" applyFill="1" applyBorder="1"/>
    <xf numFmtId="166" fontId="13" fillId="26" borderId="0" xfId="263" applyNumberFormat="1" applyFont="1" applyFill="1" applyBorder="1"/>
    <xf numFmtId="166" fontId="11" fillId="26" borderId="13" xfId="263" applyNumberFormat="1" applyFont="1" applyFill="1" applyBorder="1"/>
    <xf numFmtId="166" fontId="10" fillId="0" borderId="0" xfId="263" applyNumberFormat="1" applyFont="1" applyFill="1"/>
    <xf numFmtId="166" fontId="10" fillId="26" borderId="11" xfId="263" quotePrefix="1" applyNumberFormat="1" applyFont="1" applyFill="1" applyBorder="1" applyAlignment="1" applyProtection="1">
      <alignment horizontal="center"/>
      <protection locked="0"/>
    </xf>
    <xf numFmtId="166" fontId="11" fillId="26" borderId="0" xfId="263" applyNumberFormat="1" applyFont="1" applyFill="1" applyProtection="1">
      <protection locked="0"/>
    </xf>
    <xf numFmtId="44" fontId="11" fillId="26" borderId="12" xfId="264" applyNumberFormat="1" applyFont="1" applyFill="1" applyBorder="1"/>
    <xf numFmtId="171" fontId="11" fillId="26" borderId="15" xfId="264" applyNumberFormat="1" applyFont="1" applyFill="1" applyBorder="1"/>
    <xf numFmtId="166" fontId="10" fillId="26" borderId="0" xfId="263" applyNumberFormat="1" applyFont="1" applyFill="1" applyAlignment="1">
      <alignment horizontal="center"/>
    </xf>
    <xf numFmtId="166" fontId="11" fillId="26" borderId="0" xfId="263" applyNumberFormat="1" applyFont="1" applyFill="1" applyAlignment="1">
      <alignment horizontal="left" indent="1"/>
    </xf>
    <xf numFmtId="166" fontId="10" fillId="26" borderId="0" xfId="263" quotePrefix="1" applyNumberFormat="1" applyFont="1" applyFill="1" applyBorder="1" applyAlignment="1">
      <alignment horizontal="center"/>
    </xf>
    <xf numFmtId="166" fontId="11" fillId="26" borderId="16" xfId="263" applyNumberFormat="1" applyFont="1" applyFill="1" applyBorder="1"/>
    <xf numFmtId="169" fontId="14" fillId="26" borderId="0" xfId="264" applyNumberFormat="1" applyFont="1" applyFill="1" applyBorder="1"/>
    <xf numFmtId="44" fontId="11" fillId="26" borderId="0" xfId="264" applyNumberFormat="1" applyFont="1" applyFill="1"/>
    <xf numFmtId="44" fontId="11" fillId="26" borderId="0" xfId="264" applyFont="1" applyFill="1"/>
    <xf numFmtId="167" fontId="11" fillId="0" borderId="0" xfId="263" applyNumberFormat="1" applyFont="1" applyFill="1"/>
    <xf numFmtId="167" fontId="10" fillId="0" borderId="0" xfId="263" applyNumberFormat="1" applyFont="1" applyFill="1"/>
    <xf numFmtId="164" fontId="11" fillId="0" borderId="0" xfId="276" applyFont="1" applyFill="1"/>
    <xf numFmtId="164" fontId="11" fillId="0" borderId="0" xfId="276" applyFont="1" applyFill="1" applyBorder="1"/>
    <xf numFmtId="165" fontId="8" fillId="27" borderId="0" xfId="263" applyNumberFormat="1" applyFont="1" applyFill="1"/>
    <xf numFmtId="165" fontId="10" fillId="27" borderId="0" xfId="263" quotePrefix="1" applyNumberFormat="1" applyFont="1" applyFill="1" applyBorder="1" applyAlignment="1">
      <alignment horizontal="center"/>
    </xf>
    <xf numFmtId="166" fontId="10" fillId="27" borderId="0" xfId="263" quotePrefix="1" applyNumberFormat="1" applyFont="1" applyFill="1" applyBorder="1" applyAlignment="1">
      <alignment horizontal="center"/>
    </xf>
    <xf numFmtId="167" fontId="11" fillId="27" borderId="0" xfId="263" applyNumberFormat="1" applyFont="1" applyFill="1" applyBorder="1"/>
    <xf numFmtId="166" fontId="11" fillId="27" borderId="0" xfId="263" applyNumberFormat="1" applyFont="1" applyFill="1"/>
    <xf numFmtId="167" fontId="11" fillId="27" borderId="0" xfId="263" applyNumberFormat="1" applyFont="1" applyFill="1"/>
    <xf numFmtId="165" fontId="11" fillId="27" borderId="0" xfId="263" applyNumberFormat="1" applyFont="1" applyFill="1"/>
    <xf numFmtId="0" fontId="8" fillId="27" borderId="0" xfId="274" applyFont="1" applyFill="1"/>
    <xf numFmtId="0" fontId="11" fillId="27" borderId="0" xfId="274" applyFont="1" applyFill="1" applyAlignment="1">
      <alignment horizontal="center"/>
    </xf>
    <xf numFmtId="0" fontId="9" fillId="27" borderId="0" xfId="274" applyFont="1" applyFill="1"/>
    <xf numFmtId="165" fontId="8" fillId="27" borderId="0" xfId="275" applyNumberFormat="1" applyFont="1" applyFill="1" applyBorder="1" applyProtection="1">
      <protection locked="0"/>
    </xf>
    <xf numFmtId="0" fontId="10" fillId="27" borderId="0" xfId="274" applyFont="1" applyFill="1"/>
    <xf numFmtId="0" fontId="11" fillId="27" borderId="0" xfId="274" applyFont="1" applyFill="1"/>
    <xf numFmtId="165" fontId="10" fillId="27" borderId="0" xfId="263" applyNumberFormat="1" applyFont="1" applyFill="1" applyBorder="1" applyAlignment="1">
      <alignment horizontal="center"/>
    </xf>
    <xf numFmtId="0" fontId="31" fillId="27" borderId="0" xfId="274" applyFont="1" applyFill="1"/>
    <xf numFmtId="0" fontId="8" fillId="27" borderId="0" xfId="274" applyFont="1" applyFill="1" applyAlignment="1">
      <alignment horizontal="center"/>
    </xf>
    <xf numFmtId="164" fontId="10" fillId="27" borderId="0" xfId="276" applyFont="1" applyFill="1" applyAlignment="1">
      <alignment horizontal="center"/>
    </xf>
    <xf numFmtId="0" fontId="11" fillId="27" borderId="0" xfId="274" applyFont="1" applyFill="1" applyAlignment="1">
      <alignment horizontal="left"/>
    </xf>
    <xf numFmtId="165" fontId="8" fillId="27" borderId="0" xfId="274" applyNumberFormat="1" applyFont="1" applyFill="1"/>
    <xf numFmtId="169" fontId="11" fillId="27" borderId="0" xfId="264" applyNumberFormat="1" applyFont="1" applyFill="1"/>
    <xf numFmtId="43" fontId="11" fillId="27" borderId="0" xfId="263" applyFont="1" applyFill="1"/>
    <xf numFmtId="172" fontId="11" fillId="27" borderId="0" xfId="274" applyNumberFormat="1" applyFont="1" applyFill="1" applyBorder="1"/>
    <xf numFmtId="172" fontId="11" fillId="27" borderId="0" xfId="274" applyNumberFormat="1" applyFont="1" applyFill="1"/>
    <xf numFmtId="168" fontId="8" fillId="27" borderId="0" xfId="274" applyNumberFormat="1" applyFont="1" applyFill="1"/>
    <xf numFmtId="0" fontId="11" fillId="27" borderId="0" xfId="274" applyFont="1" applyFill="1" applyBorder="1"/>
    <xf numFmtId="170" fontId="11" fillId="27" borderId="0" xfId="263" applyNumberFormat="1" applyFont="1" applyFill="1"/>
    <xf numFmtId="167" fontId="8" fillId="27" borderId="0" xfId="263" applyNumberFormat="1" applyFont="1" applyFill="1"/>
    <xf numFmtId="166" fontId="10" fillId="27" borderId="0" xfId="263" applyNumberFormat="1" applyFont="1" applyFill="1"/>
    <xf numFmtId="165" fontId="10" fillId="27" borderId="0" xfId="263" applyNumberFormat="1" applyFont="1" applyFill="1"/>
    <xf numFmtId="165" fontId="10" fillId="27" borderId="11" xfId="263" quotePrefix="1" applyNumberFormat="1" applyFont="1" applyFill="1" applyBorder="1" applyAlignment="1">
      <alignment horizontal="center"/>
    </xf>
    <xf numFmtId="165" fontId="11" fillId="27" borderId="14" xfId="263" applyNumberFormat="1" applyFont="1" applyFill="1" applyBorder="1"/>
    <xf numFmtId="173" fontId="11" fillId="27" borderId="14" xfId="263" applyNumberFormat="1" applyFont="1" applyFill="1" applyBorder="1" applyAlignment="1">
      <alignment horizontal="right"/>
    </xf>
    <xf numFmtId="173" fontId="11" fillId="27" borderId="14" xfId="264" applyNumberFormat="1" applyFont="1" applyFill="1" applyBorder="1"/>
    <xf numFmtId="167" fontId="11" fillId="27" borderId="14" xfId="263" applyNumberFormat="1" applyFont="1" applyFill="1" applyBorder="1" applyAlignment="1">
      <alignment horizontal="right"/>
    </xf>
    <xf numFmtId="167" fontId="11" fillId="27" borderId="14" xfId="263" applyNumberFormat="1" applyFont="1" applyFill="1" applyBorder="1"/>
    <xf numFmtId="167" fontId="11" fillId="27" borderId="11" xfId="263" applyNumberFormat="1" applyFont="1" applyFill="1" applyBorder="1"/>
    <xf numFmtId="173" fontId="11" fillId="27" borderId="14" xfId="263" applyNumberFormat="1" applyFont="1" applyFill="1" applyBorder="1"/>
    <xf numFmtId="173" fontId="11" fillId="27" borderId="15" xfId="264" applyNumberFormat="1" applyFont="1" applyFill="1" applyBorder="1"/>
    <xf numFmtId="165" fontId="8" fillId="27" borderId="14" xfId="263" applyNumberFormat="1" applyFont="1" applyFill="1" applyBorder="1"/>
    <xf numFmtId="173" fontId="11" fillId="27" borderId="0" xfId="264" applyNumberFormat="1" applyFont="1" applyFill="1"/>
    <xf numFmtId="175" fontId="11" fillId="27" borderId="14" xfId="263" applyNumberFormat="1" applyFont="1" applyFill="1" applyBorder="1"/>
    <xf numFmtId="175" fontId="11" fillId="27" borderId="0" xfId="263" applyNumberFormat="1" applyFont="1" applyFill="1"/>
    <xf numFmtId="175" fontId="11" fillId="27" borderId="21" xfId="263" applyNumberFormat="1" applyFont="1" applyFill="1" applyBorder="1"/>
    <xf numFmtId="175" fontId="11" fillId="27" borderId="11" xfId="263" applyNumberFormat="1" applyFont="1" applyFill="1" applyBorder="1"/>
    <xf numFmtId="175" fontId="11" fillId="27" borderId="0" xfId="263" applyNumberFormat="1" applyFont="1" applyFill="1" applyBorder="1"/>
    <xf numFmtId="173" fontId="11" fillId="27" borderId="22" xfId="264" applyNumberFormat="1" applyFont="1" applyFill="1" applyBorder="1"/>
    <xf numFmtId="166" fontId="10" fillId="27" borderId="11" xfId="263" quotePrefix="1" applyNumberFormat="1" applyFont="1" applyFill="1" applyBorder="1" applyAlignment="1" applyProtection="1">
      <alignment horizontal="center"/>
      <protection locked="0"/>
    </xf>
    <xf numFmtId="166" fontId="12" fillId="27" borderId="0" xfId="263" quotePrefix="1" applyNumberFormat="1" applyFont="1" applyFill="1" applyBorder="1" applyAlignment="1" applyProtection="1">
      <alignment horizontal="center"/>
      <protection locked="0"/>
    </xf>
    <xf numFmtId="166" fontId="10" fillId="27" borderId="0" xfId="263" quotePrefix="1" applyNumberFormat="1" applyFont="1" applyFill="1" applyBorder="1" applyAlignment="1" applyProtection="1">
      <alignment horizontal="center"/>
      <protection locked="0"/>
    </xf>
    <xf numFmtId="173" fontId="11" fillId="27" borderId="0" xfId="264" applyNumberFormat="1" applyFont="1" applyFill="1" applyBorder="1"/>
    <xf numFmtId="164" fontId="11" fillId="27" borderId="0" xfId="276" applyFont="1" applyFill="1" applyBorder="1"/>
    <xf numFmtId="164" fontId="11" fillId="27" borderId="0" xfId="276" applyFont="1" applyFill="1"/>
    <xf numFmtId="173" fontId="11" fillId="27" borderId="0" xfId="276" applyNumberFormat="1" applyFont="1" applyFill="1" applyBorder="1" applyAlignment="1"/>
    <xf numFmtId="173" fontId="11" fillId="27" borderId="0" xfId="264" applyNumberFormat="1" applyFont="1" applyFill="1" applyBorder="1" applyAlignment="1">
      <alignment horizontal="right"/>
    </xf>
    <xf numFmtId="166" fontId="11" fillId="27" borderId="0" xfId="263" applyNumberFormat="1" applyFont="1" applyFill="1" applyBorder="1" applyAlignment="1">
      <alignment horizontal="right"/>
    </xf>
    <xf numFmtId="167" fontId="11" fillId="27" borderId="0" xfId="263" applyNumberFormat="1" applyFont="1" applyFill="1" applyBorder="1" applyAlignment="1">
      <alignment horizontal="right"/>
    </xf>
    <xf numFmtId="167" fontId="13" fillId="27" borderId="0" xfId="263" applyNumberFormat="1" applyFont="1" applyFill="1" applyBorder="1" applyAlignment="1">
      <alignment horizontal="right"/>
    </xf>
    <xf numFmtId="167" fontId="13" fillId="27" borderId="17" xfId="263" applyNumberFormat="1" applyFont="1" applyFill="1" applyBorder="1" applyAlignment="1">
      <alignment horizontal="right"/>
    </xf>
    <xf numFmtId="167" fontId="12" fillId="27" borderId="0" xfId="263" applyNumberFormat="1" applyFont="1" applyFill="1" applyBorder="1" applyAlignment="1">
      <alignment horizontal="right"/>
    </xf>
    <xf numFmtId="167" fontId="13" fillId="27" borderId="0" xfId="263" applyNumberFormat="1" applyFont="1" applyFill="1" applyBorder="1"/>
    <xf numFmtId="164" fontId="10" fillId="27" borderId="0" xfId="276" applyFont="1" applyFill="1"/>
    <xf numFmtId="164" fontId="10" fillId="0" borderId="0" xfId="276" applyFont="1" applyFill="1" applyAlignment="1">
      <alignment horizontal="center"/>
    </xf>
    <xf numFmtId="166" fontId="11" fillId="27" borderId="0" xfId="263" applyNumberFormat="1" applyFont="1" applyFill="1" applyBorder="1"/>
    <xf numFmtId="167" fontId="10" fillId="27" borderId="0" xfId="263" applyNumberFormat="1" applyFont="1" applyFill="1"/>
    <xf numFmtId="164" fontId="10" fillId="27" borderId="0" xfId="276" applyFont="1" applyFill="1" applyAlignment="1"/>
    <xf numFmtId="37" fontId="11" fillId="27" borderId="0" xfId="263" applyNumberFormat="1" applyFont="1" applyFill="1"/>
    <xf numFmtId="171" fontId="11" fillId="27" borderId="0" xfId="294" applyNumberFormat="1" applyFont="1" applyFill="1"/>
    <xf numFmtId="174" fontId="11" fillId="27" borderId="0" xfId="294" applyNumberFormat="1" applyFont="1" applyFill="1"/>
    <xf numFmtId="0" fontId="11" fillId="27" borderId="0" xfId="294" applyFont="1" applyFill="1"/>
    <xf numFmtId="169" fontId="11" fillId="27" borderId="0" xfId="294" applyNumberFormat="1" applyFont="1" applyFill="1" applyBorder="1"/>
    <xf numFmtId="9" fontId="11" fillId="27" borderId="0" xfId="291" applyFont="1" applyFill="1"/>
    <xf numFmtId="166" fontId="10" fillId="27" borderId="0" xfId="263" applyNumberFormat="1" applyFont="1" applyFill="1" applyBorder="1" applyAlignment="1" applyProtection="1">
      <alignment horizontal="center"/>
    </xf>
    <xf numFmtId="166" fontId="11" fillId="27" borderId="0" xfId="263" applyNumberFormat="1" applyFont="1" applyFill="1" applyAlignment="1"/>
    <xf numFmtId="0" fontId="51" fillId="27" borderId="0" xfId="294" applyFont="1" applyFill="1"/>
    <xf numFmtId="164" fontId="0" fillId="27" borderId="0" xfId="0" applyFill="1" applyAlignment="1"/>
    <xf numFmtId="164" fontId="11" fillId="27" borderId="0" xfId="276" applyFont="1" applyFill="1" applyAlignment="1">
      <alignment horizontal="center"/>
    </xf>
    <xf numFmtId="164" fontId="11" fillId="27" borderId="0" xfId="276" applyFont="1" applyFill="1" applyAlignment="1"/>
    <xf numFmtId="166" fontId="11" fillId="27" borderId="0" xfId="263" applyNumberFormat="1" applyFont="1" applyFill="1" applyAlignment="1" applyProtection="1">
      <alignment horizontal="right"/>
      <protection locked="0"/>
    </xf>
    <xf numFmtId="164" fontId="11" fillId="27" borderId="0" xfId="276" applyFont="1" applyFill="1" applyBorder="1" applyAlignment="1"/>
    <xf numFmtId="166" fontId="10" fillId="27" borderId="0" xfId="263" applyNumberFormat="1" applyFont="1" applyFill="1" applyAlignment="1">
      <alignment horizontal="left"/>
    </xf>
    <xf numFmtId="166" fontId="11" fillId="27" borderId="0" xfId="263" applyNumberFormat="1" applyFont="1" applyFill="1" applyAlignment="1">
      <alignment horizontal="left"/>
    </xf>
    <xf numFmtId="166" fontId="11" fillId="27" borderId="0" xfId="263" applyNumberFormat="1" applyFont="1" applyFill="1" applyAlignment="1">
      <alignment horizontal="right"/>
    </xf>
    <xf numFmtId="164" fontId="10" fillId="27" borderId="0" xfId="276" applyFont="1" applyFill="1" applyBorder="1" applyAlignment="1"/>
    <xf numFmtId="167" fontId="12" fillId="0" borderId="17" xfId="263" applyNumberFormat="1" applyFont="1" applyFill="1" applyBorder="1" applyAlignment="1">
      <alignment horizontal="right"/>
    </xf>
    <xf numFmtId="167" fontId="11" fillId="0" borderId="0" xfId="264" applyNumberFormat="1" applyFont="1" applyFill="1" applyBorder="1"/>
    <xf numFmtId="166" fontId="10" fillId="0" borderId="0" xfId="263" applyNumberFormat="1" applyFont="1" applyFill="1" applyAlignment="1">
      <alignment horizontal="center"/>
    </xf>
    <xf numFmtId="166" fontId="10" fillId="0" borderId="0" xfId="263" applyNumberFormat="1" applyFont="1" applyFill="1" applyBorder="1" applyAlignment="1">
      <alignment horizontal="center"/>
    </xf>
    <xf numFmtId="166" fontId="10" fillId="0" borderId="0" xfId="263" applyNumberFormat="1" applyFont="1" applyFill="1" applyBorder="1" applyAlignment="1"/>
    <xf numFmtId="166" fontId="10" fillId="0" borderId="0" xfId="263" quotePrefix="1" applyNumberFormat="1" applyFont="1" applyFill="1" applyBorder="1" applyAlignment="1">
      <alignment horizontal="center"/>
    </xf>
    <xf numFmtId="166" fontId="10" fillId="0" borderId="11" xfId="263" quotePrefix="1" applyNumberFormat="1" applyFont="1" applyFill="1" applyBorder="1" applyAlignment="1" applyProtection="1">
      <alignment horizontal="center"/>
      <protection locked="0"/>
    </xf>
    <xf numFmtId="166" fontId="12" fillId="0" borderId="0" xfId="263" quotePrefix="1" applyNumberFormat="1" applyFont="1" applyFill="1" applyBorder="1" applyAlignment="1" applyProtection="1">
      <alignment horizontal="center"/>
      <protection locked="0"/>
    </xf>
    <xf numFmtId="166" fontId="10" fillId="0" borderId="0" xfId="263" quotePrefix="1" applyNumberFormat="1" applyFont="1" applyFill="1" applyBorder="1" applyAlignment="1" applyProtection="1">
      <alignment horizontal="center"/>
      <protection locked="0"/>
    </xf>
    <xf numFmtId="164" fontId="10" fillId="0" borderId="0" xfId="276" applyFont="1" applyFill="1" applyAlignment="1"/>
    <xf numFmtId="173" fontId="11" fillId="0" borderId="0" xfId="264" applyNumberFormat="1" applyFont="1" applyFill="1" applyBorder="1"/>
    <xf numFmtId="166" fontId="11" fillId="0" borderId="0" xfId="290" applyNumberFormat="1" applyFont="1" applyFill="1" applyBorder="1"/>
    <xf numFmtId="167" fontId="11" fillId="0" borderId="0" xfId="290" applyNumberFormat="1" applyFont="1" applyFill="1" applyBorder="1"/>
    <xf numFmtId="167" fontId="11" fillId="0" borderId="0" xfId="263" applyNumberFormat="1" applyFont="1" applyFill="1" applyBorder="1"/>
    <xf numFmtId="167" fontId="11" fillId="0" borderId="13" xfId="290" applyNumberFormat="1" applyFont="1" applyFill="1" applyBorder="1"/>
    <xf numFmtId="167" fontId="13" fillId="0" borderId="0" xfId="263" applyNumberFormat="1" applyFont="1" applyFill="1" applyBorder="1"/>
    <xf numFmtId="167" fontId="11" fillId="0" borderId="0" xfId="289" applyNumberFormat="1" applyFont="1" applyFill="1" applyBorder="1"/>
    <xf numFmtId="167" fontId="11" fillId="0" borderId="11" xfId="290" applyNumberFormat="1" applyFont="1" applyFill="1" applyBorder="1"/>
    <xf numFmtId="167" fontId="11" fillId="0" borderId="11" xfId="263" applyNumberFormat="1" applyFont="1" applyFill="1" applyBorder="1"/>
    <xf numFmtId="167" fontId="10" fillId="0" borderId="0" xfId="290" applyNumberFormat="1" applyFont="1" applyFill="1"/>
    <xf numFmtId="167" fontId="10" fillId="0" borderId="0" xfId="263" applyNumberFormat="1" applyFont="1" applyFill="1" applyBorder="1"/>
    <xf numFmtId="167" fontId="10" fillId="0" borderId="0" xfId="290" applyNumberFormat="1" applyFont="1" applyFill="1" applyBorder="1"/>
    <xf numFmtId="167" fontId="11" fillId="0" borderId="0" xfId="263" applyNumberFormat="1" applyFont="1" applyFill="1" applyProtection="1">
      <protection locked="0"/>
    </xf>
    <xf numFmtId="167" fontId="11" fillId="0" borderId="0" xfId="263" applyNumberFormat="1" applyFont="1" applyFill="1" applyBorder="1" applyProtection="1">
      <protection locked="0"/>
    </xf>
    <xf numFmtId="167" fontId="11" fillId="0" borderId="16" xfId="263" applyNumberFormat="1" applyFont="1" applyFill="1" applyBorder="1"/>
    <xf numFmtId="41" fontId="11" fillId="0" borderId="0" xfId="264" applyNumberFormat="1" applyFont="1" applyFill="1" applyBorder="1"/>
    <xf numFmtId="41" fontId="14" fillId="0" borderId="0" xfId="264" applyNumberFormat="1" applyFont="1" applyFill="1" applyBorder="1"/>
    <xf numFmtId="171" fontId="11" fillId="0" borderId="0" xfId="264" applyNumberFormat="1" applyFont="1" applyFill="1" applyBorder="1"/>
    <xf numFmtId="169" fontId="14" fillId="0" borderId="0" xfId="264" applyNumberFormat="1" applyFont="1" applyFill="1" applyBorder="1"/>
    <xf numFmtId="166" fontId="13" fillId="0" borderId="0" xfId="263" applyNumberFormat="1" applyFont="1" applyFill="1" applyBorder="1"/>
    <xf numFmtId="174" fontId="11" fillId="0" borderId="12" xfId="264" applyNumberFormat="1" applyFont="1" applyFill="1" applyBorder="1"/>
    <xf numFmtId="174" fontId="14" fillId="0" borderId="0" xfId="264" applyNumberFormat="1" applyFont="1" applyFill="1" applyBorder="1"/>
    <xf numFmtId="174" fontId="10" fillId="0" borderId="0" xfId="263" applyNumberFormat="1" applyFont="1" applyFill="1"/>
    <xf numFmtId="174" fontId="11" fillId="0" borderId="0" xfId="264" applyNumberFormat="1" applyFont="1" applyFill="1" applyBorder="1"/>
    <xf numFmtId="44" fontId="11" fillId="0" borderId="12" xfId="264" applyNumberFormat="1" applyFont="1" applyFill="1" applyBorder="1"/>
    <xf numFmtId="44" fontId="11" fillId="0" borderId="0" xfId="264" applyNumberFormat="1" applyFont="1" applyFill="1"/>
    <xf numFmtId="44" fontId="11" fillId="0" borderId="0" xfId="264" applyNumberFormat="1" applyFont="1" applyFill="1" applyBorder="1"/>
    <xf numFmtId="44" fontId="11" fillId="0" borderId="0" xfId="264" applyFont="1" applyFill="1"/>
    <xf numFmtId="173" fontId="11" fillId="0" borderId="0" xfId="276" applyNumberFormat="1" applyFont="1" applyFill="1" applyBorder="1" applyAlignment="1"/>
    <xf numFmtId="173" fontId="11" fillId="0" borderId="0" xfId="264" applyNumberFormat="1" applyFont="1" applyFill="1" applyBorder="1" applyAlignment="1">
      <alignment horizontal="right"/>
    </xf>
    <xf numFmtId="166" fontId="11" fillId="0" borderId="23" xfId="263" applyNumberFormat="1" applyFont="1" applyFill="1" applyBorder="1" applyAlignment="1">
      <alignment horizontal="right"/>
    </xf>
    <xf numFmtId="166" fontId="11" fillId="0" borderId="0" xfId="263" applyNumberFormat="1" applyFont="1" applyFill="1" applyBorder="1" applyAlignment="1">
      <alignment horizontal="right"/>
    </xf>
    <xf numFmtId="166" fontId="11" fillId="0" borderId="18" xfId="263" applyNumberFormat="1" applyFont="1" applyFill="1" applyBorder="1" applyAlignment="1">
      <alignment horizontal="right"/>
    </xf>
    <xf numFmtId="167" fontId="11" fillId="0" borderId="0" xfId="263" applyNumberFormat="1" applyFont="1" applyFill="1" applyBorder="1" applyAlignment="1">
      <alignment horizontal="right"/>
    </xf>
    <xf numFmtId="167" fontId="11" fillId="0" borderId="17" xfId="263" applyNumberFormat="1" applyFont="1" applyFill="1" applyBorder="1" applyAlignment="1">
      <alignment horizontal="right"/>
    </xf>
    <xf numFmtId="167" fontId="13" fillId="0" borderId="0" xfId="263" applyNumberFormat="1" applyFont="1" applyFill="1" applyBorder="1" applyAlignment="1">
      <alignment horizontal="right"/>
    </xf>
    <xf numFmtId="167" fontId="13" fillId="0" borderId="17" xfId="263" applyNumberFormat="1" applyFont="1" applyFill="1" applyBorder="1" applyAlignment="1">
      <alignment horizontal="right"/>
    </xf>
    <xf numFmtId="167" fontId="11" fillId="0" borderId="23" xfId="263" applyNumberFormat="1" applyFont="1" applyFill="1" applyBorder="1"/>
    <xf numFmtId="167" fontId="11" fillId="0" borderId="17" xfId="263" applyNumberFormat="1" applyFont="1" applyFill="1" applyBorder="1"/>
    <xf numFmtId="167" fontId="12" fillId="0" borderId="0" xfId="263" applyNumberFormat="1" applyFont="1" applyFill="1" applyBorder="1" applyAlignment="1">
      <alignment horizontal="right"/>
    </xf>
    <xf numFmtId="167" fontId="13" fillId="0" borderId="20" xfId="263" applyNumberFormat="1" applyFont="1" applyFill="1" applyBorder="1"/>
    <xf numFmtId="167" fontId="13" fillId="0" borderId="18" xfId="263" applyNumberFormat="1" applyFont="1" applyFill="1" applyBorder="1"/>
    <xf numFmtId="167" fontId="13" fillId="0" borderId="17" xfId="263" applyNumberFormat="1" applyFont="1" applyFill="1" applyBorder="1"/>
    <xf numFmtId="167" fontId="12" fillId="0" borderId="17" xfId="263" applyNumberFormat="1" applyFont="1" applyFill="1" applyBorder="1"/>
    <xf numFmtId="164" fontId="10" fillId="0" borderId="0" xfId="276" applyFont="1" applyFill="1"/>
    <xf numFmtId="166" fontId="10" fillId="0" borderId="0" xfId="263" applyNumberFormat="1" applyFont="1" applyFill="1" applyBorder="1"/>
    <xf numFmtId="166" fontId="11" fillId="0" borderId="0" xfId="263" applyNumberFormat="1" applyFont="1" applyFill="1" applyAlignment="1"/>
    <xf numFmtId="166" fontId="11" fillId="27" borderId="0" xfId="263" applyNumberFormat="1" applyFont="1" applyFill="1" applyAlignment="1">
      <alignment horizontal="left"/>
    </xf>
    <xf numFmtId="166" fontId="10" fillId="27" borderId="0" xfId="263" applyNumberFormat="1" applyFont="1" applyFill="1" applyAlignment="1">
      <alignment horizontal="left"/>
    </xf>
    <xf numFmtId="166" fontId="11" fillId="0" borderId="0" xfId="290" applyNumberFormat="1" applyFont="1" applyFill="1"/>
    <xf numFmtId="167" fontId="11" fillId="0" borderId="17" xfId="290" applyNumberFormat="1" applyFont="1" applyFill="1" applyBorder="1"/>
    <xf numFmtId="166" fontId="11" fillId="0" borderId="0" xfId="290" applyNumberFormat="1" applyFont="1" applyFill="1" applyAlignment="1">
      <alignment horizontal="left"/>
    </xf>
    <xf numFmtId="164" fontId="11" fillId="0" borderId="0" xfId="276" applyFont="1" applyFill="1" applyBorder="1" applyAlignment="1"/>
    <xf numFmtId="166" fontId="11" fillId="0" borderId="0" xfId="290" applyNumberFormat="1" applyFont="1" applyFill="1" applyAlignment="1" applyProtection="1">
      <alignment horizontal="right"/>
      <protection locked="0"/>
    </xf>
    <xf numFmtId="167" fontId="13" fillId="0" borderId="17" xfId="290" applyNumberFormat="1" applyFont="1" applyFill="1" applyBorder="1" applyAlignment="1">
      <alignment horizontal="right"/>
    </xf>
    <xf numFmtId="167" fontId="13" fillId="0" borderId="0" xfId="290" applyNumberFormat="1" applyFont="1" applyFill="1" applyBorder="1" applyAlignment="1">
      <alignment horizontal="right"/>
    </xf>
    <xf numFmtId="164" fontId="10" fillId="0" borderId="0" xfId="276" applyFont="1" applyFill="1" applyBorder="1" applyAlignment="1"/>
    <xf numFmtId="167" fontId="12" fillId="0" borderId="17" xfId="290" applyNumberFormat="1" applyFont="1" applyFill="1" applyBorder="1" applyAlignment="1">
      <alignment horizontal="right"/>
    </xf>
    <xf numFmtId="167" fontId="13" fillId="0" borderId="18" xfId="290" applyNumberFormat="1" applyFont="1" applyFill="1" applyBorder="1"/>
    <xf numFmtId="166" fontId="10" fillId="0" borderId="0" xfId="290" applyNumberFormat="1" applyFont="1" applyFill="1" applyAlignment="1" applyProtection="1">
      <protection locked="0"/>
    </xf>
    <xf numFmtId="166" fontId="56" fillId="0" borderId="0" xfId="290" applyNumberFormat="1" applyFont="1" applyFill="1" applyAlignment="1">
      <alignment horizontal="left"/>
    </xf>
    <xf numFmtId="166" fontId="11" fillId="0" borderId="0" xfId="290" applyNumberFormat="1" applyFont="1" applyFill="1" applyBorder="1" applyAlignment="1">
      <alignment horizontal="left"/>
    </xf>
    <xf numFmtId="167" fontId="57" fillId="0" borderId="0" xfId="290" applyNumberFormat="1" applyFont="1" applyFill="1" applyBorder="1" applyAlignment="1">
      <alignment horizontal="right"/>
    </xf>
    <xf numFmtId="166" fontId="11" fillId="0" borderId="0" xfId="290" applyNumberFormat="1" applyFont="1" applyFill="1" applyAlignment="1">
      <alignment horizontal="right"/>
    </xf>
    <xf numFmtId="166" fontId="10" fillId="0" borderId="0" xfId="290" applyNumberFormat="1" applyFont="1" applyFill="1" applyAlignment="1">
      <alignment horizontal="left"/>
    </xf>
    <xf numFmtId="166" fontId="10" fillId="0" borderId="0" xfId="290" applyNumberFormat="1" applyFont="1" applyFill="1" applyAlignment="1">
      <alignment horizontal="right"/>
    </xf>
    <xf numFmtId="167" fontId="11" fillId="0" borderId="18" xfId="290" applyNumberFormat="1" applyFont="1" applyFill="1" applyBorder="1" applyAlignment="1">
      <alignment horizontal="right"/>
    </xf>
    <xf numFmtId="167" fontId="10" fillId="0" borderId="0" xfId="290" applyNumberFormat="1" applyFont="1" applyFill="1" applyBorder="1" applyAlignment="1">
      <alignment horizontal="right"/>
    </xf>
    <xf numFmtId="164" fontId="10" fillId="0" borderId="0" xfId="276" applyFont="1" applyFill="1" applyBorder="1" applyAlignment="1">
      <alignment horizontal="left"/>
    </xf>
    <xf numFmtId="167" fontId="12" fillId="0" borderId="18" xfId="290" applyNumberFormat="1" applyFont="1" applyFill="1" applyBorder="1" applyAlignment="1">
      <alignment horizontal="right"/>
    </xf>
    <xf numFmtId="167" fontId="12" fillId="0" borderId="0" xfId="290" applyNumberFormat="1" applyFont="1" applyFill="1" applyBorder="1" applyAlignment="1">
      <alignment horizontal="right"/>
    </xf>
    <xf numFmtId="167" fontId="10" fillId="0" borderId="17" xfId="290" applyNumberFormat="1" applyFont="1" applyFill="1" applyBorder="1"/>
    <xf numFmtId="166" fontId="10" fillId="0" borderId="0" xfId="290" applyNumberFormat="1" applyFont="1" applyFill="1" applyBorder="1"/>
    <xf numFmtId="167" fontId="11" fillId="0" borderId="19" xfId="290" applyNumberFormat="1" applyFont="1" applyFill="1" applyBorder="1"/>
    <xf numFmtId="166" fontId="10" fillId="0" borderId="0" xfId="290" applyNumberFormat="1" applyFont="1" applyFill="1"/>
    <xf numFmtId="166" fontId="10" fillId="0" borderId="17" xfId="290" applyNumberFormat="1" applyFont="1" applyFill="1" applyBorder="1"/>
    <xf numFmtId="173" fontId="12" fillId="0" borderId="17" xfId="297" applyNumberFormat="1" applyFont="1" applyFill="1" applyBorder="1"/>
    <xf numFmtId="164" fontId="10" fillId="27" borderId="0" xfId="276" applyFont="1" applyFill="1" applyAlignment="1">
      <alignment horizontal="center"/>
    </xf>
    <xf numFmtId="0" fontId="10" fillId="27" borderId="0" xfId="274" applyFont="1" applyFill="1" applyAlignment="1">
      <alignment horizontal="center"/>
    </xf>
    <xf numFmtId="0" fontId="10" fillId="27" borderId="0" xfId="294" applyFont="1" applyFill="1" applyAlignment="1">
      <alignment horizontal="center"/>
    </xf>
    <xf numFmtId="166" fontId="11" fillId="0" borderId="0" xfId="263" applyNumberFormat="1" applyFont="1" applyFill="1" applyAlignment="1" applyProtection="1">
      <protection locked="0"/>
    </xf>
    <xf numFmtId="166" fontId="50" fillId="0" borderId="0" xfId="263" applyNumberFormat="1" applyFont="1" applyFill="1"/>
    <xf numFmtId="166" fontId="10" fillId="0" borderId="0" xfId="263" applyNumberFormat="1" applyFont="1" applyFill="1" applyAlignment="1"/>
    <xf numFmtId="166" fontId="10" fillId="0" borderId="0" xfId="263" applyNumberFormat="1" applyFont="1" applyFill="1" applyAlignment="1" applyProtection="1">
      <protection locked="0"/>
    </xf>
    <xf numFmtId="167" fontId="11" fillId="0" borderId="13" xfId="263" applyNumberFormat="1" applyFont="1" applyFill="1" applyBorder="1"/>
    <xf numFmtId="166" fontId="11" fillId="0" borderId="0" xfId="263" applyNumberFormat="1" applyFont="1" applyFill="1" applyAlignment="1" applyProtection="1"/>
    <xf numFmtId="166" fontId="11" fillId="0" borderId="0" xfId="263" applyNumberFormat="1" applyFont="1" applyFill="1" applyAlignment="1" applyProtection="1">
      <alignment horizontal="left"/>
      <protection locked="0"/>
    </xf>
    <xf numFmtId="166" fontId="11" fillId="0" borderId="0" xfId="263" applyNumberFormat="1" applyFont="1" applyFill="1" applyBorder="1" applyAlignment="1" applyProtection="1">
      <protection locked="0"/>
    </xf>
    <xf numFmtId="41" fontId="10" fillId="0" borderId="0" xfId="264" applyNumberFormat="1" applyFont="1" applyFill="1" applyAlignment="1" applyProtection="1">
      <protection locked="0"/>
    </xf>
    <xf numFmtId="166" fontId="10" fillId="0" borderId="0" xfId="263" applyNumberFormat="1" applyFont="1" applyFill="1" applyBorder="1" applyAlignment="1">
      <alignment horizontal="left"/>
    </xf>
    <xf numFmtId="166" fontId="11" fillId="0" borderId="0" xfId="263" applyNumberFormat="1" applyFont="1" applyFill="1" applyBorder="1" applyAlignment="1"/>
    <xf numFmtId="169" fontId="11" fillId="0" borderId="0" xfId="264" applyNumberFormat="1" applyFont="1" applyFill="1" applyBorder="1"/>
    <xf numFmtId="167" fontId="11" fillId="0" borderId="0" xfId="263" applyNumberFormat="1" applyFont="1" applyFill="1" applyBorder="1" applyAlignment="1"/>
    <xf numFmtId="0" fontId="10" fillId="27" borderId="0" xfId="294" applyFont="1" applyFill="1" applyBorder="1"/>
    <xf numFmtId="0" fontId="11" fillId="27" borderId="0" xfId="294" applyFont="1" applyFill="1" applyAlignment="1">
      <alignment horizontal="left" indent="2"/>
    </xf>
    <xf numFmtId="175" fontId="11" fillId="27" borderId="0" xfId="294" applyNumberFormat="1" applyFont="1" applyFill="1"/>
    <xf numFmtId="176" fontId="11" fillId="27" borderId="0" xfId="294" applyNumberFormat="1" applyFont="1" applyFill="1"/>
    <xf numFmtId="175" fontId="11" fillId="27" borderId="0" xfId="294" applyNumberFormat="1" applyFont="1" applyFill="1" applyBorder="1"/>
    <xf numFmtId="176" fontId="11" fillId="27" borderId="0" xfId="294" applyNumberFormat="1" applyFont="1" applyFill="1" applyBorder="1"/>
    <xf numFmtId="0" fontId="11" fillId="27" borderId="0" xfId="294" applyFont="1" applyFill="1" applyBorder="1" applyAlignment="1">
      <alignment horizontal="left" indent="2"/>
    </xf>
    <xf numFmtId="0" fontId="11" fillId="27" borderId="0" xfId="294" applyFont="1" applyFill="1" applyBorder="1"/>
    <xf numFmtId="0" fontId="10" fillId="27" borderId="0" xfId="294" applyFont="1" applyFill="1" applyBorder="1" applyAlignment="1">
      <alignment vertical="center"/>
    </xf>
    <xf numFmtId="174" fontId="11" fillId="27" borderId="12" xfId="294" applyNumberFormat="1" applyFont="1" applyFill="1" applyBorder="1" applyAlignment="1">
      <alignment vertical="center"/>
    </xf>
    <xf numFmtId="171" fontId="11" fillId="27" borderId="0" xfId="294" applyNumberFormat="1" applyFont="1" applyFill="1" applyBorder="1" applyAlignment="1">
      <alignment vertical="center"/>
    </xf>
    <xf numFmtId="0" fontId="10" fillId="27" borderId="0" xfId="294" applyFont="1" applyFill="1" applyAlignment="1">
      <alignment vertical="center"/>
    </xf>
    <xf numFmtId="175" fontId="11" fillId="27" borderId="13" xfId="263" applyNumberFormat="1" applyFont="1" applyFill="1" applyBorder="1"/>
    <xf numFmtId="173" fontId="11" fillId="27" borderId="0" xfId="294" applyNumberFormat="1" applyFont="1" applyFill="1"/>
    <xf numFmtId="176" fontId="11" fillId="27" borderId="0" xfId="263" applyNumberFormat="1" applyFont="1" applyFill="1"/>
    <xf numFmtId="174" fontId="11" fillId="27" borderId="0" xfId="294" applyNumberFormat="1" applyFont="1" applyFill="1" applyBorder="1" applyAlignment="1">
      <alignment vertical="center"/>
    </xf>
    <xf numFmtId="174" fontId="10" fillId="27" borderId="0" xfId="294" applyNumberFormat="1" applyFont="1" applyFill="1" applyAlignment="1">
      <alignment vertical="center"/>
    </xf>
    <xf numFmtId="173" fontId="11" fillId="27" borderId="0" xfId="294" applyNumberFormat="1" applyFont="1" applyFill="1" applyBorder="1"/>
    <xf numFmtId="9" fontId="11" fillId="27" borderId="0" xfId="291" applyNumberFormat="1" applyFont="1" applyFill="1" applyBorder="1"/>
    <xf numFmtId="176" fontId="11" fillId="27" borderId="0" xfId="263" applyNumberFormat="1" applyFont="1" applyFill="1" applyBorder="1"/>
    <xf numFmtId="0" fontId="10" fillId="27" borderId="0" xfId="294" applyFont="1" applyFill="1"/>
    <xf numFmtId="0" fontId="11" fillId="27" borderId="0" xfId="294" quotePrefix="1" applyFont="1" applyFill="1" applyAlignment="1">
      <alignment horizontal="left" indent="2"/>
    </xf>
    <xf numFmtId="0" fontId="11" fillId="27" borderId="0" xfId="294" applyFont="1" applyFill="1" applyAlignment="1">
      <alignment vertical="top" wrapText="1"/>
    </xf>
    <xf numFmtId="0" fontId="11" fillId="27" borderId="0" xfId="295" applyFont="1" applyFill="1" applyAlignment="1"/>
    <xf numFmtId="0" fontId="11" fillId="27" borderId="0" xfId="295" applyFont="1" applyFill="1" applyAlignment="1">
      <alignment vertical="center"/>
    </xf>
    <xf numFmtId="166" fontId="10" fillId="27" borderId="0" xfId="263" applyNumberFormat="1" applyFont="1" applyFill="1" applyBorder="1" applyAlignment="1">
      <alignment horizontal="center" vertical="center"/>
    </xf>
    <xf numFmtId="166" fontId="10" fillId="27" borderId="11" xfId="263" quotePrefix="1" applyNumberFormat="1" applyFont="1" applyFill="1" applyBorder="1" applyAlignment="1" applyProtection="1">
      <alignment horizontal="center" vertical="center"/>
      <protection locked="0"/>
    </xf>
    <xf numFmtId="166" fontId="12" fillId="27" borderId="0" xfId="263" quotePrefix="1" applyNumberFormat="1" applyFont="1" applyFill="1" applyBorder="1" applyAlignment="1" applyProtection="1">
      <alignment horizontal="center" vertical="center"/>
      <protection locked="0"/>
    </xf>
    <xf numFmtId="0" fontId="10" fillId="27" borderId="0" xfId="295" applyFont="1" applyFill="1" applyAlignment="1"/>
    <xf numFmtId="0" fontId="32" fillId="27" borderId="0" xfId="295" applyFont="1" applyFill="1" applyAlignment="1"/>
    <xf numFmtId="39" fontId="11" fillId="27" borderId="0" xfId="295" applyNumberFormat="1" applyFont="1" applyFill="1" applyAlignment="1"/>
    <xf numFmtId="37" fontId="11" fillId="27" borderId="0" xfId="295" applyNumberFormat="1" applyFont="1" applyFill="1" applyAlignment="1"/>
    <xf numFmtId="182" fontId="11" fillId="27" borderId="0" xfId="295" applyNumberFormat="1" applyFont="1" applyFill="1" applyAlignment="1"/>
    <xf numFmtId="0" fontId="11" fillId="27" borderId="0" xfId="295" applyFont="1" applyFill="1" applyAlignment="1">
      <alignment horizontal="left" indent="4"/>
    </xf>
    <xf numFmtId="179" fontId="11" fillId="27" borderId="0" xfId="295" applyNumberFormat="1" applyFont="1" applyFill="1" applyAlignment="1"/>
    <xf numFmtId="179" fontId="11" fillId="27" borderId="0" xfId="293" applyNumberFormat="1" applyFont="1" applyFill="1" applyAlignment="1"/>
    <xf numFmtId="179" fontId="11" fillId="27" borderId="0" xfId="295" applyNumberFormat="1" applyFont="1" applyFill="1" applyBorder="1" applyAlignment="1"/>
    <xf numFmtId="179" fontId="11" fillId="27" borderId="0" xfId="293" applyNumberFormat="1" applyFont="1" applyFill="1" applyBorder="1" applyAlignment="1"/>
    <xf numFmtId="179" fontId="11" fillId="27" borderId="11" xfId="295" applyNumberFormat="1" applyFont="1" applyFill="1" applyBorder="1" applyAlignment="1"/>
    <xf numFmtId="0" fontId="11" fillId="27" borderId="0" xfId="295" applyFont="1" applyFill="1" applyAlignment="1">
      <alignment horizontal="left" indent="2"/>
    </xf>
    <xf numFmtId="167" fontId="11" fillId="27" borderId="0" xfId="263" applyNumberFormat="1" applyFont="1" applyFill="1" applyAlignment="1"/>
    <xf numFmtId="179" fontId="11" fillId="27" borderId="0" xfId="291" applyNumberFormat="1" applyFont="1" applyFill="1" applyAlignment="1"/>
    <xf numFmtId="0" fontId="11" fillId="27" borderId="11" xfId="295" applyFont="1" applyFill="1" applyBorder="1" applyAlignment="1"/>
    <xf numFmtId="179" fontId="11" fillId="27" borderId="11" xfId="293" applyNumberFormat="1" applyFont="1" applyFill="1" applyBorder="1" applyAlignment="1"/>
    <xf numFmtId="10" fontId="11" fillId="27" borderId="0" xfId="295" applyNumberFormat="1" applyFont="1" applyFill="1" applyAlignment="1"/>
    <xf numFmtId="43" fontId="11" fillId="27" borderId="0" xfId="263" applyFont="1" applyFill="1" applyAlignment="1"/>
    <xf numFmtId="179" fontId="11" fillId="27" borderId="11" xfId="291" quotePrefix="1" applyNumberFormat="1" applyFont="1" applyFill="1" applyBorder="1" applyAlignment="1">
      <alignment horizontal="right"/>
    </xf>
    <xf numFmtId="0" fontId="11" fillId="27" borderId="0" xfId="295" applyFont="1" applyFill="1" applyBorder="1" applyAlignment="1"/>
    <xf numFmtId="10" fontId="11" fillId="27" borderId="11" xfId="295" applyNumberFormat="1" applyFont="1" applyFill="1" applyBorder="1" applyAlignment="1"/>
    <xf numFmtId="179" fontId="11" fillId="27" borderId="11" xfId="291" applyNumberFormat="1" applyFont="1" applyFill="1" applyBorder="1" applyAlignment="1"/>
    <xf numFmtId="179" fontId="11" fillId="27" borderId="0" xfId="291" quotePrefix="1" applyNumberFormat="1" applyFont="1" applyFill="1" applyAlignment="1">
      <alignment horizontal="right"/>
    </xf>
    <xf numFmtId="180" fontId="11" fillId="27" borderId="0" xfId="295" applyNumberFormat="1" applyFont="1" applyFill="1" applyAlignment="1"/>
    <xf numFmtId="179" fontId="11" fillId="27" borderId="0" xfId="291" applyNumberFormat="1" applyFont="1" applyFill="1" applyBorder="1" applyAlignment="1"/>
    <xf numFmtId="181" fontId="11" fillId="27" borderId="0" xfId="295" applyNumberFormat="1" applyFont="1" applyFill="1" applyAlignment="1"/>
    <xf numFmtId="169" fontId="11" fillId="27" borderId="0" xfId="295" applyNumberFormat="1" applyFont="1" applyFill="1" applyAlignment="1"/>
    <xf numFmtId="0" fontId="11" fillId="27" borderId="0" xfId="295" applyFont="1" applyFill="1">
      <alignment vertical="top"/>
    </xf>
    <xf numFmtId="37" fontId="11" fillId="27" borderId="0" xfId="263" applyNumberFormat="1" applyFont="1" applyFill="1" applyAlignment="1"/>
    <xf numFmtId="167" fontId="11" fillId="27" borderId="0" xfId="263" applyNumberFormat="1" applyFont="1" applyFill="1" applyAlignment="1">
      <alignment vertical="top"/>
    </xf>
    <xf numFmtId="183" fontId="11" fillId="27" borderId="0" xfId="295" applyNumberFormat="1" applyFont="1" applyFill="1" applyAlignment="1"/>
    <xf numFmtId="42" fontId="11" fillId="27" borderId="0" xfId="295" applyNumberFormat="1" applyFont="1" applyFill="1">
      <alignment vertical="top"/>
    </xf>
    <xf numFmtId="0" fontId="55" fillId="27" borderId="0" xfId="295" applyFont="1" applyFill="1" applyAlignment="1">
      <alignment horizontal="left" vertical="top" indent="2"/>
    </xf>
    <xf numFmtId="0" fontId="11" fillId="0" borderId="0" xfId="294" applyFont="1" applyFill="1"/>
    <xf numFmtId="175" fontId="11" fillId="0" borderId="0" xfId="294" applyNumberFormat="1" applyFont="1" applyFill="1"/>
    <xf numFmtId="0" fontId="11" fillId="0" borderId="0" xfId="295" applyFont="1" applyFill="1" applyAlignment="1"/>
    <xf numFmtId="166" fontId="10" fillId="0" borderId="0" xfId="263" applyNumberFormat="1" applyFont="1" applyFill="1" applyBorder="1" applyAlignment="1">
      <alignment horizontal="center" vertical="center"/>
    </xf>
    <xf numFmtId="166" fontId="10" fillId="0" borderId="11" xfId="263" quotePrefix="1" applyNumberFormat="1" applyFont="1" applyFill="1" applyBorder="1" applyAlignment="1" applyProtection="1">
      <alignment horizontal="center" vertical="center"/>
      <protection locked="0"/>
    </xf>
    <xf numFmtId="39" fontId="11" fillId="0" borderId="0" xfId="295" applyNumberFormat="1" applyFont="1" applyFill="1" applyAlignment="1"/>
    <xf numFmtId="182" fontId="11" fillId="0" borderId="0" xfId="295" applyNumberFormat="1" applyFont="1" applyFill="1" applyAlignment="1"/>
    <xf numFmtId="179" fontId="11" fillId="0" borderId="0" xfId="295" applyNumberFormat="1" applyFont="1" applyFill="1" applyAlignment="1"/>
    <xf numFmtId="179" fontId="11" fillId="0" borderId="0" xfId="295" applyNumberFormat="1" applyFont="1" applyFill="1" applyBorder="1" applyAlignment="1"/>
    <xf numFmtId="179" fontId="11" fillId="0" borderId="11" xfId="295" applyNumberFormat="1" applyFont="1" applyFill="1" applyBorder="1" applyAlignment="1"/>
    <xf numFmtId="37" fontId="11" fillId="0" borderId="0" xfId="295" applyNumberFormat="1" applyFont="1" applyFill="1" applyAlignment="1"/>
    <xf numFmtId="0" fontId="11" fillId="0" borderId="0" xfId="295" applyFont="1" applyFill="1" applyBorder="1" applyAlignment="1"/>
    <xf numFmtId="180" fontId="11" fillId="0" borderId="0" xfId="295" applyNumberFormat="1" applyFont="1" applyFill="1" applyAlignment="1"/>
    <xf numFmtId="179" fontId="11" fillId="0" borderId="0" xfId="291" applyNumberFormat="1" applyFont="1" applyFill="1" applyAlignment="1"/>
    <xf numFmtId="179" fontId="11" fillId="0" borderId="0" xfId="291" applyNumberFormat="1" applyFont="1" applyFill="1" applyBorder="1" applyAlignment="1"/>
    <xf numFmtId="181" fontId="11" fillId="0" borderId="0" xfId="295" applyNumberFormat="1" applyFont="1" applyFill="1" applyAlignment="1"/>
    <xf numFmtId="0" fontId="11" fillId="0" borderId="0" xfId="295" applyFont="1" applyFill="1">
      <alignment vertical="top"/>
    </xf>
    <xf numFmtId="167" fontId="11" fillId="0" borderId="0" xfId="263" applyNumberFormat="1" applyFont="1" applyFill="1" applyAlignment="1">
      <alignment vertical="top"/>
    </xf>
    <xf numFmtId="183" fontId="11" fillId="0" borderId="0" xfId="295" applyNumberFormat="1" applyFont="1" applyFill="1" applyAlignment="1"/>
    <xf numFmtId="42" fontId="11" fillId="0" borderId="0" xfId="295" applyNumberFormat="1" applyFont="1" applyFill="1">
      <alignment vertical="top"/>
    </xf>
    <xf numFmtId="0" fontId="55" fillId="0" borderId="0" xfId="295" applyFont="1" applyFill="1" applyAlignment="1">
      <alignment horizontal="left" vertical="top" indent="2"/>
    </xf>
    <xf numFmtId="176" fontId="11" fillId="0" borderId="0" xfId="294" applyNumberFormat="1" applyFont="1" applyFill="1"/>
    <xf numFmtId="0" fontId="11" fillId="0" borderId="0" xfId="294" applyFont="1" applyFill="1" applyBorder="1" applyAlignment="1">
      <alignment horizontal="left" indent="2"/>
    </xf>
    <xf numFmtId="0" fontId="11" fillId="0" borderId="0" xfId="294" applyFont="1" applyFill="1" applyAlignment="1">
      <alignment horizontal="left" indent="2"/>
    </xf>
    <xf numFmtId="0" fontId="10" fillId="0" borderId="0" xfId="294" applyFont="1" applyFill="1" applyBorder="1" applyAlignment="1">
      <alignment vertical="center"/>
    </xf>
    <xf numFmtId="174" fontId="11" fillId="0" borderId="12" xfId="294" applyNumberFormat="1" applyFont="1" applyFill="1" applyBorder="1" applyAlignment="1">
      <alignment vertical="center"/>
    </xf>
    <xf numFmtId="171" fontId="11" fillId="0" borderId="0" xfId="294" applyNumberFormat="1" applyFont="1" applyFill="1" applyBorder="1" applyAlignment="1">
      <alignment vertical="center"/>
    </xf>
    <xf numFmtId="0" fontId="10" fillId="0" borderId="0" xfId="294" applyFont="1" applyFill="1" applyAlignment="1">
      <alignment vertical="center"/>
    </xf>
    <xf numFmtId="0" fontId="10" fillId="0" borderId="0" xfId="294" applyFont="1" applyFill="1" applyBorder="1"/>
    <xf numFmtId="0" fontId="51" fillId="0" borderId="0" xfId="294" applyFont="1" applyFill="1"/>
    <xf numFmtId="175" fontId="11" fillId="0" borderId="13" xfId="263" applyNumberFormat="1" applyFont="1" applyFill="1" applyBorder="1"/>
    <xf numFmtId="176" fontId="11" fillId="0" borderId="0" xfId="263" applyNumberFormat="1" applyFont="1" applyFill="1"/>
    <xf numFmtId="176" fontId="11" fillId="0" borderId="0" xfId="263" applyNumberFormat="1" applyFont="1" applyFill="1" applyBorder="1"/>
    <xf numFmtId="164" fontId="10" fillId="27" borderId="0" xfId="276" applyFont="1" applyFill="1" applyAlignment="1">
      <alignment horizontal="center"/>
    </xf>
    <xf numFmtId="175" fontId="11" fillId="27" borderId="11" xfId="294" applyNumberFormat="1" applyFont="1" applyFill="1" applyBorder="1"/>
    <xf numFmtId="175" fontId="11" fillId="27" borderId="16" xfId="294" applyNumberFormat="1" applyFont="1" applyFill="1" applyBorder="1"/>
    <xf numFmtId="171" fontId="11" fillId="27" borderId="0" xfId="294" applyNumberFormat="1" applyFont="1" applyFill="1" applyBorder="1"/>
    <xf numFmtId="44" fontId="11" fillId="27" borderId="0" xfId="294" applyNumberFormat="1" applyFont="1" applyFill="1" applyBorder="1"/>
    <xf numFmtId="43" fontId="11" fillId="27" borderId="11" xfId="294" applyNumberFormat="1" applyFont="1" applyFill="1" applyBorder="1"/>
    <xf numFmtId="43" fontId="11" fillId="27" borderId="0" xfId="294" applyNumberFormat="1" applyFont="1" applyFill="1"/>
    <xf numFmtId="177" fontId="11" fillId="27" borderId="0" xfId="294" applyNumberFormat="1" applyFont="1" applyFill="1"/>
    <xf numFmtId="44" fontId="11" fillId="27" borderId="12" xfId="294" applyNumberFormat="1" applyFont="1" applyFill="1" applyBorder="1" applyAlignment="1">
      <alignment vertical="center"/>
    </xf>
    <xf numFmtId="44" fontId="11" fillId="27" borderId="0" xfId="294" applyNumberFormat="1" applyFont="1" applyFill="1" applyBorder="1" applyAlignment="1">
      <alignment vertical="center"/>
    </xf>
    <xf numFmtId="178" fontId="11" fillId="27" borderId="0" xfId="294" applyNumberFormat="1" applyFont="1" applyFill="1"/>
    <xf numFmtId="0" fontId="10" fillId="27" borderId="0" xfId="294" applyFont="1" applyFill="1" applyAlignment="1">
      <alignment horizontal="left" indent="2"/>
    </xf>
    <xf numFmtId="0" fontId="11" fillId="0" borderId="0" xfId="294" applyFont="1" applyFill="1" applyAlignment="1">
      <alignment wrapText="1"/>
    </xf>
    <xf numFmtId="0" fontId="11" fillId="0" borderId="0" xfId="294" quotePrefix="1" applyFont="1" applyFill="1"/>
    <xf numFmtId="164" fontId="11" fillId="0" borderId="0" xfId="0" applyFont="1" applyFill="1"/>
    <xf numFmtId="175" fontId="11" fillId="0" borderId="0" xfId="294" applyNumberFormat="1" applyFont="1" applyFill="1" applyBorder="1"/>
    <xf numFmtId="0" fontId="11" fillId="0" borderId="0" xfId="294" applyFont="1" applyFill="1" applyBorder="1"/>
    <xf numFmtId="0" fontId="11" fillId="27" borderId="0" xfId="294" quotePrefix="1" applyFont="1" applyFill="1"/>
    <xf numFmtId="0" fontId="11" fillId="27" borderId="0" xfId="294" applyFont="1" applyFill="1" applyAlignment="1">
      <alignment vertical="top"/>
    </xf>
    <xf numFmtId="164" fontId="11" fillId="27" borderId="0" xfId="0" applyFont="1" applyFill="1"/>
    <xf numFmtId="171" fontId="11" fillId="0" borderId="0" xfId="294" applyNumberFormat="1" applyFont="1" applyFill="1" applyBorder="1"/>
    <xf numFmtId="44" fontId="11" fillId="0" borderId="0" xfId="294" applyNumberFormat="1" applyFont="1" applyFill="1" applyBorder="1"/>
    <xf numFmtId="43" fontId="11" fillId="0" borderId="11" xfId="294" applyNumberFormat="1" applyFont="1" applyFill="1" applyBorder="1"/>
    <xf numFmtId="43" fontId="10" fillId="0" borderId="11" xfId="263" applyNumberFormat="1" applyFont="1" applyFill="1" applyBorder="1" applyAlignment="1">
      <alignment horizontal="center"/>
    </xf>
    <xf numFmtId="166" fontId="10" fillId="0" borderId="0" xfId="263" applyNumberFormat="1" applyFont="1" applyFill="1" applyBorder="1" applyAlignment="1">
      <alignment horizontal="center"/>
    </xf>
    <xf numFmtId="164" fontId="0" fillId="0" borderId="0" xfId="0" applyFill="1" applyAlignment="1"/>
    <xf numFmtId="166" fontId="10" fillId="0" borderId="0" xfId="263" applyNumberFormat="1" applyFont="1" applyFill="1" applyAlignment="1">
      <alignment horizontal="center"/>
    </xf>
    <xf numFmtId="166" fontId="10" fillId="0" borderId="11" xfId="263" applyNumberFormat="1" applyFont="1" applyFill="1" applyBorder="1" applyAlignment="1">
      <alignment horizontal="center"/>
    </xf>
    <xf numFmtId="166" fontId="10" fillId="0" borderId="0" xfId="290" applyNumberFormat="1" applyFont="1" applyFill="1" applyAlignment="1">
      <alignment horizontal="left"/>
    </xf>
    <xf numFmtId="166" fontId="11" fillId="0" borderId="0" xfId="290" applyNumberFormat="1" applyFont="1" applyFill="1" applyAlignment="1">
      <alignment horizontal="left"/>
    </xf>
    <xf numFmtId="164" fontId="10" fillId="27" borderId="0" xfId="276" applyFont="1" applyFill="1" applyAlignment="1">
      <alignment horizontal="center"/>
    </xf>
    <xf numFmtId="164" fontId="10" fillId="27" borderId="11" xfId="276" applyFont="1" applyFill="1" applyBorder="1" applyAlignment="1">
      <alignment horizontal="center"/>
    </xf>
    <xf numFmtId="164" fontId="10" fillId="0" borderId="0" xfId="276" applyFont="1" applyFill="1" applyBorder="1" applyAlignment="1">
      <alignment horizontal="left"/>
    </xf>
    <xf numFmtId="0" fontId="10" fillId="27" borderId="0" xfId="274" applyFont="1" applyFill="1" applyAlignment="1">
      <alignment horizontal="center"/>
    </xf>
    <xf numFmtId="166" fontId="10" fillId="27" borderId="11" xfId="263" applyNumberFormat="1" applyFont="1" applyFill="1" applyBorder="1" applyAlignment="1">
      <alignment horizontal="center"/>
    </xf>
    <xf numFmtId="0" fontId="10" fillId="27" borderId="0" xfId="294" applyFont="1" applyFill="1" applyAlignment="1">
      <alignment horizontal="center"/>
    </xf>
    <xf numFmtId="0" fontId="10" fillId="27" borderId="0" xfId="296" applyFont="1" applyFill="1" applyAlignment="1">
      <alignment horizontal="center"/>
    </xf>
    <xf numFmtId="0" fontId="10" fillId="27" borderId="0" xfId="295" applyFont="1" applyFill="1" applyAlignment="1">
      <alignment horizontal="center"/>
    </xf>
    <xf numFmtId="0" fontId="10" fillId="27" borderId="11" xfId="295" applyFont="1" applyFill="1" applyBorder="1" applyAlignment="1">
      <alignment horizontal="center" vertical="center"/>
    </xf>
    <xf numFmtId="164" fontId="12" fillId="0" borderId="0" xfId="0" applyFont="1" applyAlignment="1">
      <alignment horizontal="center"/>
    </xf>
    <xf numFmtId="166" fontId="10" fillId="26" borderId="0" xfId="263" applyNumberFormat="1" applyFont="1" applyFill="1" applyBorder="1" applyAlignment="1">
      <alignment horizontal="center"/>
    </xf>
    <xf numFmtId="166" fontId="10" fillId="26" borderId="0" xfId="263" applyNumberFormat="1" applyFont="1" applyFill="1" applyAlignment="1">
      <alignment horizontal="center"/>
    </xf>
  </cellXfs>
  <cellStyles count="298">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0"/>
    <cellStyle name="Currency" xfId="264" builtinId="4"/>
    <cellStyle name="Currency 2" xfId="289"/>
    <cellStyle name="Currency 2 2" xfId="297"/>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 2" xfId="292"/>
    <cellStyle name="Normal_boardpackage" xfId="274"/>
    <cellStyle name="Normal_Bs1199" xfId="275"/>
    <cellStyle name="Normal_Financial Report-Jun 30 2006 - FAS115" xfId="276"/>
    <cellStyle name="Normal_NonGAAP1" xfId="294"/>
    <cellStyle name="Normal_NonGAAP1_Press Release Stats (4) 2" xfId="296"/>
    <cellStyle name="Normal_Press Release Stats (4)" xfId="295"/>
    <cellStyle name="Note" xfId="277" builtinId="10" customBuiltin="1"/>
    <cellStyle name="Output" xfId="278" builtinId="21" customBuiltin="1"/>
    <cellStyle name="Percent 2" xfId="291"/>
    <cellStyle name="Percent 3" xfId="293"/>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66FF33"/>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159124</xdr:colOff>
      <xdr:row>80</xdr:row>
      <xdr:rowOff>56028</xdr:rowOff>
    </xdr:from>
    <xdr:to>
      <xdr:col>9</xdr:col>
      <xdr:colOff>44824</xdr:colOff>
      <xdr:row>80</xdr:row>
      <xdr:rowOff>56028</xdr:rowOff>
    </xdr:to>
    <xdr:sp macro="" textlink="">
      <xdr:nvSpPr>
        <xdr:cNvPr id="2" name="Text Box 8"/>
        <xdr:cNvSpPr txBox="1">
          <a:spLocks noChangeArrowheads="1"/>
        </xdr:cNvSpPr>
      </xdr:nvSpPr>
      <xdr:spPr bwMode="auto">
        <a:xfrm>
          <a:off x="316006" y="15329646"/>
          <a:ext cx="9007289"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1257300" y="1571625"/>
          <a:ext cx="428625" cy="123825"/>
        </a:xfrm>
        <a:prstGeom prst="rect">
          <a:avLst/>
        </a:prstGeom>
        <a:noFill/>
        <a:ln w="9525">
          <a:noFill/>
          <a:miter lim="800000"/>
          <a:headEnd/>
          <a:tailEnd/>
        </a:ln>
      </xdr:spPr>
    </xdr:sp>
    <xdr:clientData/>
  </xdr:twoCellAnchor>
  <xdr:twoCellAnchor>
    <xdr:from>
      <xdr:col>4</xdr:col>
      <xdr:colOff>593912</xdr:colOff>
      <xdr:row>40</xdr:row>
      <xdr:rowOff>34739</xdr:rowOff>
    </xdr:from>
    <xdr:to>
      <xdr:col>4</xdr:col>
      <xdr:colOff>1248335</xdr:colOff>
      <xdr:row>40</xdr:row>
      <xdr:rowOff>149039</xdr:rowOff>
    </xdr:to>
    <xdr:sp macro="" textlink="">
      <xdr:nvSpPr>
        <xdr:cNvPr id="4" name="Text Box 1"/>
        <xdr:cNvSpPr txBox="1">
          <a:spLocks noChangeArrowheads="1"/>
        </xdr:cNvSpPr>
      </xdr:nvSpPr>
      <xdr:spPr bwMode="auto">
        <a:xfrm>
          <a:off x="8606118" y="7094445"/>
          <a:ext cx="654423" cy="114300"/>
        </a:xfrm>
        <a:prstGeom prst="rect">
          <a:avLst/>
        </a:prstGeom>
        <a:noFill/>
        <a:ln w="9525">
          <a:noFill/>
          <a:miter lim="800000"/>
          <a:headEnd/>
          <a:tailEnd/>
        </a:ln>
      </xdr:spPr>
    </xdr:sp>
    <xdr:clientData/>
  </xdr:twoCellAnchor>
  <xdr:twoCellAnchor>
    <xdr:from>
      <xdr:col>0</xdr:col>
      <xdr:colOff>228600</xdr:colOff>
      <xdr:row>65</xdr:row>
      <xdr:rowOff>0</xdr:rowOff>
    </xdr:from>
    <xdr:to>
      <xdr:col>9</xdr:col>
      <xdr:colOff>0</xdr:colOff>
      <xdr:row>65</xdr:row>
      <xdr:rowOff>0</xdr:rowOff>
    </xdr:to>
    <xdr:sp macro="" textlink="">
      <xdr:nvSpPr>
        <xdr:cNvPr id="5" name="Text Box 2"/>
        <xdr:cNvSpPr txBox="1">
          <a:spLocks noChangeArrowheads="1"/>
        </xdr:cNvSpPr>
      </xdr:nvSpPr>
      <xdr:spPr bwMode="auto">
        <a:xfrm>
          <a:off x="228600" y="12192000"/>
          <a:ext cx="35433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1257300" y="1533525"/>
          <a:ext cx="4286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209550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2092993" y="1481388"/>
          <a:ext cx="56147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1257300" y="1533525"/>
          <a:ext cx="4286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209550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1257300" y="1571625"/>
          <a:ext cx="428625" cy="123825"/>
        </a:xfrm>
        <a:prstGeom prst="rect">
          <a:avLst/>
        </a:prstGeom>
        <a:noFill/>
        <a:ln w="9525">
          <a:noFill/>
          <a:miter lim="800000"/>
          <a:headEnd/>
          <a:tailEnd/>
        </a:ln>
      </xdr:spPr>
    </xdr:sp>
    <xdr:clientData/>
  </xdr:twoCellAnchor>
  <xdr:twoCellAnchor>
    <xdr:from>
      <xdr:col>4</xdr:col>
      <xdr:colOff>598955</xdr:colOff>
      <xdr:row>39</xdr:row>
      <xdr:rowOff>170890</xdr:rowOff>
    </xdr:from>
    <xdr:to>
      <xdr:col>4</xdr:col>
      <xdr:colOff>1208555</xdr:colOff>
      <xdr:row>40</xdr:row>
      <xdr:rowOff>70597</xdr:rowOff>
    </xdr:to>
    <xdr:sp macro="" textlink="">
      <xdr:nvSpPr>
        <xdr:cNvPr id="12" name="Text Box 1"/>
        <xdr:cNvSpPr txBox="1">
          <a:spLocks noChangeArrowheads="1"/>
        </xdr:cNvSpPr>
      </xdr:nvSpPr>
      <xdr:spPr bwMode="auto">
        <a:xfrm>
          <a:off x="8611161" y="7006478"/>
          <a:ext cx="609600" cy="123825"/>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13"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14"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4</xdr:col>
      <xdr:colOff>873793</xdr:colOff>
      <xdr:row>39</xdr:row>
      <xdr:rowOff>147888</xdr:rowOff>
    </xdr:from>
    <xdr:to>
      <xdr:col>6</xdr:col>
      <xdr:colOff>139868</xdr:colOff>
      <xdr:row>40</xdr:row>
      <xdr:rowOff>51134</xdr:rowOff>
    </xdr:to>
    <xdr:sp macro="" textlink="">
      <xdr:nvSpPr>
        <xdr:cNvPr id="15" name="Text Box 1"/>
        <xdr:cNvSpPr txBox="1">
          <a:spLocks noChangeArrowheads="1"/>
        </xdr:cNvSpPr>
      </xdr:nvSpPr>
      <xdr:spPr bwMode="auto">
        <a:xfrm>
          <a:off x="2092993" y="7386888"/>
          <a:ext cx="561475" cy="93746"/>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16"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17"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18" name="Text Box 1"/>
        <xdr:cNvSpPr txBox="1">
          <a:spLocks noChangeArrowheads="1"/>
        </xdr:cNvSpPr>
      </xdr:nvSpPr>
      <xdr:spPr bwMode="auto">
        <a:xfrm>
          <a:off x="1257300" y="7477125"/>
          <a:ext cx="428625"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19" name="Text Box 1"/>
        <xdr:cNvSpPr txBox="1">
          <a:spLocks noChangeArrowheads="1"/>
        </xdr:cNvSpPr>
      </xdr:nvSpPr>
      <xdr:spPr bwMode="auto">
        <a:xfrm>
          <a:off x="4191000" y="1571625"/>
          <a:ext cx="419100" cy="123825"/>
        </a:xfrm>
        <a:prstGeom prst="rect">
          <a:avLst/>
        </a:prstGeom>
        <a:noFill/>
        <a:ln w="9525">
          <a:noFill/>
          <a:miter lim="800000"/>
          <a:headEnd/>
          <a:tailEnd/>
        </a:ln>
      </xdr:spPr>
    </xdr:sp>
    <xdr:clientData/>
  </xdr:twoCellAnchor>
  <xdr:twoCellAnchor>
    <xdr:from>
      <xdr:col>11</xdr:col>
      <xdr:colOff>0</xdr:colOff>
      <xdr:row>40</xdr:row>
      <xdr:rowOff>57150</xdr:rowOff>
    </xdr:from>
    <xdr:to>
      <xdr:col>11</xdr:col>
      <xdr:colOff>38100</xdr:colOff>
      <xdr:row>40</xdr:row>
      <xdr:rowOff>171450</xdr:rowOff>
    </xdr:to>
    <xdr:sp macro="" textlink="">
      <xdr:nvSpPr>
        <xdr:cNvPr id="20" name="Text Box 1"/>
        <xdr:cNvSpPr txBox="1">
          <a:spLocks noChangeArrowheads="1"/>
        </xdr:cNvSpPr>
      </xdr:nvSpPr>
      <xdr:spPr bwMode="auto">
        <a:xfrm>
          <a:off x="4610100" y="7486650"/>
          <a:ext cx="38100" cy="114300"/>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21" name="Text Box 3"/>
        <xdr:cNvSpPr txBox="1">
          <a:spLocks noChangeArrowheads="1"/>
        </xdr:cNvSpPr>
      </xdr:nvSpPr>
      <xdr:spPr bwMode="auto">
        <a:xfrm>
          <a:off x="4191000" y="1533525"/>
          <a:ext cx="419100"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22" name="Text Box 1"/>
        <xdr:cNvSpPr txBox="1">
          <a:spLocks noChangeArrowheads="1"/>
        </xdr:cNvSpPr>
      </xdr:nvSpPr>
      <xdr:spPr bwMode="auto">
        <a:xfrm>
          <a:off x="4610100" y="1481388"/>
          <a:ext cx="139868" cy="93746"/>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23" name="Text Box 3"/>
        <xdr:cNvSpPr txBox="1">
          <a:spLocks noChangeArrowheads="1"/>
        </xdr:cNvSpPr>
      </xdr:nvSpPr>
      <xdr:spPr bwMode="auto">
        <a:xfrm>
          <a:off x="4191000" y="1533525"/>
          <a:ext cx="41910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24" name="Text Box 1"/>
        <xdr:cNvSpPr txBox="1">
          <a:spLocks noChangeArrowheads="1"/>
        </xdr:cNvSpPr>
      </xdr:nvSpPr>
      <xdr:spPr bwMode="auto">
        <a:xfrm>
          <a:off x="4191000" y="1571625"/>
          <a:ext cx="419100" cy="123825"/>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25"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26"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11</xdr:col>
      <xdr:colOff>0</xdr:colOff>
      <xdr:row>39</xdr:row>
      <xdr:rowOff>147888</xdr:rowOff>
    </xdr:from>
    <xdr:to>
      <xdr:col>11</xdr:col>
      <xdr:colOff>139868</xdr:colOff>
      <xdr:row>40</xdr:row>
      <xdr:rowOff>51134</xdr:rowOff>
    </xdr:to>
    <xdr:sp macro="" textlink="">
      <xdr:nvSpPr>
        <xdr:cNvPr id="27" name="Text Box 1"/>
        <xdr:cNvSpPr txBox="1">
          <a:spLocks noChangeArrowheads="1"/>
        </xdr:cNvSpPr>
      </xdr:nvSpPr>
      <xdr:spPr bwMode="auto">
        <a:xfrm>
          <a:off x="4610100" y="7386888"/>
          <a:ext cx="139868" cy="93746"/>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28"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29"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30" name="Text Box 4"/>
        <xdr:cNvSpPr txBox="1">
          <a:spLocks noChangeArrowheads="1"/>
        </xdr:cNvSpPr>
      </xdr:nvSpPr>
      <xdr:spPr bwMode="auto">
        <a:xfrm>
          <a:off x="4191000" y="1543050"/>
          <a:ext cx="0" cy="114300"/>
        </a:xfrm>
        <a:prstGeom prst="rect">
          <a:avLst/>
        </a:prstGeom>
        <a:noFill/>
        <a:ln w="9525">
          <a:noFill/>
          <a:miter lim="800000"/>
          <a:headEnd/>
          <a:tailEnd/>
        </a:ln>
      </xdr:spPr>
    </xdr:sp>
    <xdr:clientData/>
  </xdr:twoCellAnchor>
  <xdr:twoCellAnchor>
    <xdr:from>
      <xdr:col>9</xdr:col>
      <xdr:colOff>873793</xdr:colOff>
      <xdr:row>7</xdr:row>
      <xdr:rowOff>147888</xdr:rowOff>
    </xdr:from>
    <xdr:to>
      <xdr:col>11</xdr:col>
      <xdr:colOff>139868</xdr:colOff>
      <xdr:row>8</xdr:row>
      <xdr:rowOff>51134</xdr:rowOff>
    </xdr:to>
    <xdr:sp macro="" textlink="">
      <xdr:nvSpPr>
        <xdr:cNvPr id="31" name="Text Box 1"/>
        <xdr:cNvSpPr txBox="1">
          <a:spLocks noChangeArrowheads="1"/>
        </xdr:cNvSpPr>
      </xdr:nvSpPr>
      <xdr:spPr bwMode="auto">
        <a:xfrm>
          <a:off x="4188493" y="1481388"/>
          <a:ext cx="561475" cy="93746"/>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32" name="Text Box 4"/>
        <xdr:cNvSpPr txBox="1">
          <a:spLocks noChangeArrowheads="1"/>
        </xdr:cNvSpPr>
      </xdr:nvSpPr>
      <xdr:spPr bwMode="auto">
        <a:xfrm>
          <a:off x="4191000" y="1543050"/>
          <a:ext cx="0" cy="114300"/>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33" name="Text Box 1"/>
        <xdr:cNvSpPr txBox="1">
          <a:spLocks noChangeArrowheads="1"/>
        </xdr:cNvSpPr>
      </xdr:nvSpPr>
      <xdr:spPr bwMode="auto">
        <a:xfrm>
          <a:off x="1257300" y="7477125"/>
          <a:ext cx="428625" cy="123825"/>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34"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35"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4</xdr:col>
      <xdr:colOff>873793</xdr:colOff>
      <xdr:row>39</xdr:row>
      <xdr:rowOff>147888</xdr:rowOff>
    </xdr:from>
    <xdr:to>
      <xdr:col>6</xdr:col>
      <xdr:colOff>139868</xdr:colOff>
      <xdr:row>40</xdr:row>
      <xdr:rowOff>51134</xdr:rowOff>
    </xdr:to>
    <xdr:sp macro="" textlink="">
      <xdr:nvSpPr>
        <xdr:cNvPr id="36" name="Text Box 1"/>
        <xdr:cNvSpPr txBox="1">
          <a:spLocks noChangeArrowheads="1"/>
        </xdr:cNvSpPr>
      </xdr:nvSpPr>
      <xdr:spPr bwMode="auto">
        <a:xfrm>
          <a:off x="2092993" y="7386888"/>
          <a:ext cx="561475" cy="93746"/>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37"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38"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39" name="Text Box 1"/>
        <xdr:cNvSpPr txBox="1">
          <a:spLocks noChangeArrowheads="1"/>
        </xdr:cNvSpPr>
      </xdr:nvSpPr>
      <xdr:spPr bwMode="auto">
        <a:xfrm>
          <a:off x="7412131" y="7107331"/>
          <a:ext cx="609600" cy="123825"/>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40"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41"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11</xdr:col>
      <xdr:colOff>0</xdr:colOff>
      <xdr:row>39</xdr:row>
      <xdr:rowOff>147888</xdr:rowOff>
    </xdr:from>
    <xdr:to>
      <xdr:col>11</xdr:col>
      <xdr:colOff>139868</xdr:colOff>
      <xdr:row>40</xdr:row>
      <xdr:rowOff>51134</xdr:rowOff>
    </xdr:to>
    <xdr:sp macro="" textlink="">
      <xdr:nvSpPr>
        <xdr:cNvPr id="42" name="Text Box 1"/>
        <xdr:cNvSpPr txBox="1">
          <a:spLocks noChangeArrowheads="1"/>
        </xdr:cNvSpPr>
      </xdr:nvSpPr>
      <xdr:spPr bwMode="auto">
        <a:xfrm>
          <a:off x="4610100" y="7386888"/>
          <a:ext cx="139868" cy="93746"/>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43"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44"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771525</xdr:colOff>
      <xdr:row>40</xdr:row>
      <xdr:rowOff>19050</xdr:rowOff>
    </xdr:from>
    <xdr:to>
      <xdr:col>9</xdr:col>
      <xdr:colOff>981075</xdr:colOff>
      <xdr:row>40</xdr:row>
      <xdr:rowOff>133350</xdr:rowOff>
    </xdr:to>
    <xdr:sp macro="" textlink="">
      <xdr:nvSpPr>
        <xdr:cNvPr id="45" name="Text Box 4"/>
        <xdr:cNvSpPr txBox="1">
          <a:spLocks noChangeArrowheads="1"/>
        </xdr:cNvSpPr>
      </xdr:nvSpPr>
      <xdr:spPr bwMode="auto">
        <a:xfrm>
          <a:off x="4191000" y="7448550"/>
          <a:ext cx="0" cy="114300"/>
        </a:xfrm>
        <a:prstGeom prst="rect">
          <a:avLst/>
        </a:prstGeom>
        <a:noFill/>
        <a:ln w="9525">
          <a:noFill/>
          <a:miter lim="800000"/>
          <a:headEnd/>
          <a:tailEnd/>
        </a:ln>
      </xdr:spPr>
    </xdr:sp>
    <xdr:clientData/>
  </xdr:twoCellAnchor>
  <xdr:twoCellAnchor>
    <xdr:from>
      <xdr:col>9</xdr:col>
      <xdr:colOff>873793</xdr:colOff>
      <xdr:row>39</xdr:row>
      <xdr:rowOff>147888</xdr:rowOff>
    </xdr:from>
    <xdr:to>
      <xdr:col>11</xdr:col>
      <xdr:colOff>139868</xdr:colOff>
      <xdr:row>40</xdr:row>
      <xdr:rowOff>51134</xdr:rowOff>
    </xdr:to>
    <xdr:sp macro="" textlink="">
      <xdr:nvSpPr>
        <xdr:cNvPr id="46" name="Text Box 1"/>
        <xdr:cNvSpPr txBox="1">
          <a:spLocks noChangeArrowheads="1"/>
        </xdr:cNvSpPr>
      </xdr:nvSpPr>
      <xdr:spPr bwMode="auto">
        <a:xfrm>
          <a:off x="4188493" y="7386888"/>
          <a:ext cx="561475" cy="93746"/>
        </a:xfrm>
        <a:prstGeom prst="rect">
          <a:avLst/>
        </a:prstGeom>
        <a:noFill/>
        <a:ln w="9525">
          <a:noFill/>
          <a:miter lim="800000"/>
          <a:headEnd/>
          <a:tailEnd/>
        </a:ln>
      </xdr:spPr>
    </xdr:sp>
    <xdr:clientData/>
  </xdr:twoCellAnchor>
  <xdr:twoCellAnchor>
    <xdr:from>
      <xdr:col>9</xdr:col>
      <xdr:colOff>771525</xdr:colOff>
      <xdr:row>40</xdr:row>
      <xdr:rowOff>19050</xdr:rowOff>
    </xdr:from>
    <xdr:to>
      <xdr:col>9</xdr:col>
      <xdr:colOff>981075</xdr:colOff>
      <xdr:row>40</xdr:row>
      <xdr:rowOff>133350</xdr:rowOff>
    </xdr:to>
    <xdr:sp macro="" textlink="">
      <xdr:nvSpPr>
        <xdr:cNvPr id="47" name="Text Box 4"/>
        <xdr:cNvSpPr txBox="1">
          <a:spLocks noChangeArrowheads="1"/>
        </xdr:cNvSpPr>
      </xdr:nvSpPr>
      <xdr:spPr bwMode="auto">
        <a:xfrm>
          <a:off x="4191000" y="7448550"/>
          <a:ext cx="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24</xdr:row>
      <xdr:rowOff>9525</xdr:rowOff>
    </xdr:from>
    <xdr:to>
      <xdr:col>4</xdr:col>
      <xdr:colOff>9525</xdr:colOff>
      <xdr:row>24</xdr:row>
      <xdr:rowOff>123825</xdr:rowOff>
    </xdr:to>
    <xdr:sp macro="" textlink="">
      <xdr:nvSpPr>
        <xdr:cNvPr id="2" name="Text Box 3"/>
        <xdr:cNvSpPr txBox="1">
          <a:spLocks noChangeArrowheads="1"/>
        </xdr:cNvSpPr>
      </xdr:nvSpPr>
      <xdr:spPr bwMode="auto">
        <a:xfrm>
          <a:off x="1428750" y="4581525"/>
          <a:ext cx="48577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3" name="Text Box 4"/>
        <xdr:cNvSpPr txBox="1">
          <a:spLocks noChangeArrowheads="1"/>
        </xdr:cNvSpPr>
      </xdr:nvSpPr>
      <xdr:spPr bwMode="auto">
        <a:xfrm>
          <a:off x="2381250" y="4591050"/>
          <a:ext cx="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4" name="Text Box 1"/>
        <xdr:cNvSpPr txBox="1">
          <a:spLocks noChangeArrowheads="1"/>
        </xdr:cNvSpPr>
      </xdr:nvSpPr>
      <xdr:spPr bwMode="auto">
        <a:xfrm>
          <a:off x="1428750" y="4619625"/>
          <a:ext cx="485775" cy="123825"/>
        </a:xfrm>
        <a:prstGeom prst="rect">
          <a:avLst/>
        </a:prstGeom>
        <a:noFill/>
        <a:ln w="9525">
          <a:noFill/>
          <a:miter lim="800000"/>
          <a:headEnd/>
          <a:tailEnd/>
        </a:ln>
      </xdr:spPr>
    </xdr:sp>
    <xdr:clientData/>
  </xdr:twoCellAnchor>
  <xdr:twoCellAnchor>
    <xdr:from>
      <xdr:col>9</xdr:col>
      <xdr:colOff>733425</xdr:colOff>
      <xdr:row>24</xdr:row>
      <xdr:rowOff>9525</xdr:rowOff>
    </xdr:from>
    <xdr:to>
      <xdr:col>11</xdr:col>
      <xdr:colOff>0</xdr:colOff>
      <xdr:row>24</xdr:row>
      <xdr:rowOff>123825</xdr:rowOff>
    </xdr:to>
    <xdr:sp macro="" textlink="">
      <xdr:nvSpPr>
        <xdr:cNvPr id="5" name="Text Box 3"/>
        <xdr:cNvSpPr txBox="1">
          <a:spLocks noChangeArrowheads="1"/>
        </xdr:cNvSpPr>
      </xdr:nvSpPr>
      <xdr:spPr bwMode="auto">
        <a:xfrm>
          <a:off x="4762500" y="4581525"/>
          <a:ext cx="476250" cy="114300"/>
        </a:xfrm>
        <a:prstGeom prst="rect">
          <a:avLst/>
        </a:prstGeom>
        <a:noFill/>
        <a:ln w="9525">
          <a:noFill/>
          <a:miter lim="800000"/>
          <a:headEnd/>
          <a:tailEnd/>
        </a:ln>
      </xdr:spPr>
    </xdr:sp>
    <xdr:clientData/>
  </xdr:twoCellAnchor>
  <xdr:twoCellAnchor>
    <xdr:from>
      <xdr:col>9</xdr:col>
      <xdr:colOff>733425</xdr:colOff>
      <xdr:row>24</xdr:row>
      <xdr:rowOff>47625</xdr:rowOff>
    </xdr:from>
    <xdr:to>
      <xdr:col>11</xdr:col>
      <xdr:colOff>0</xdr:colOff>
      <xdr:row>24</xdr:row>
      <xdr:rowOff>171450</xdr:rowOff>
    </xdr:to>
    <xdr:sp macro="" textlink="">
      <xdr:nvSpPr>
        <xdr:cNvPr id="6" name="Text Box 1"/>
        <xdr:cNvSpPr txBox="1">
          <a:spLocks noChangeArrowheads="1"/>
        </xdr:cNvSpPr>
      </xdr:nvSpPr>
      <xdr:spPr bwMode="auto">
        <a:xfrm>
          <a:off x="4762500" y="4619625"/>
          <a:ext cx="476250" cy="123825"/>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7" name="Text Box 1"/>
        <xdr:cNvSpPr txBox="1">
          <a:spLocks noChangeArrowheads="1"/>
        </xdr:cNvSpPr>
      </xdr:nvSpPr>
      <xdr:spPr bwMode="auto">
        <a:xfrm>
          <a:off x="1428750" y="4619625"/>
          <a:ext cx="48577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8" name="Text Box 3"/>
        <xdr:cNvSpPr txBox="1">
          <a:spLocks noChangeArrowheads="1"/>
        </xdr:cNvSpPr>
      </xdr:nvSpPr>
      <xdr:spPr bwMode="auto">
        <a:xfrm>
          <a:off x="1428750" y="4581525"/>
          <a:ext cx="48577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9" name="Text Box 4"/>
        <xdr:cNvSpPr txBox="1">
          <a:spLocks noChangeArrowheads="1"/>
        </xdr:cNvSpPr>
      </xdr:nvSpPr>
      <xdr:spPr bwMode="auto">
        <a:xfrm>
          <a:off x="2381250" y="4591050"/>
          <a:ext cx="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10" name="Text Box 1"/>
        <xdr:cNvSpPr txBox="1">
          <a:spLocks noChangeArrowheads="1"/>
        </xdr:cNvSpPr>
      </xdr:nvSpPr>
      <xdr:spPr bwMode="auto">
        <a:xfrm>
          <a:off x="2378743" y="4529388"/>
          <a:ext cx="618625" cy="937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11" name="Text Box 3"/>
        <xdr:cNvSpPr txBox="1">
          <a:spLocks noChangeArrowheads="1"/>
        </xdr:cNvSpPr>
      </xdr:nvSpPr>
      <xdr:spPr bwMode="auto">
        <a:xfrm>
          <a:off x="1428750" y="4581525"/>
          <a:ext cx="48577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12" name="Text Box 4"/>
        <xdr:cNvSpPr txBox="1">
          <a:spLocks noChangeArrowheads="1"/>
        </xdr:cNvSpPr>
      </xdr:nvSpPr>
      <xdr:spPr bwMode="auto">
        <a:xfrm>
          <a:off x="2381250" y="4591050"/>
          <a:ext cx="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13" name="Text Box 1"/>
        <xdr:cNvSpPr txBox="1">
          <a:spLocks noChangeArrowheads="1"/>
        </xdr:cNvSpPr>
      </xdr:nvSpPr>
      <xdr:spPr bwMode="auto">
        <a:xfrm>
          <a:off x="1428750" y="4619625"/>
          <a:ext cx="485775" cy="123825"/>
        </a:xfrm>
        <a:prstGeom prst="rect">
          <a:avLst/>
        </a:prstGeom>
        <a:noFill/>
        <a:ln w="9525">
          <a:noFill/>
          <a:miter lim="800000"/>
          <a:headEnd/>
          <a:tailEnd/>
        </a:ln>
      </xdr:spPr>
    </xdr:sp>
    <xdr:clientData/>
  </xdr:twoCellAnchor>
  <xdr:twoCellAnchor>
    <xdr:from>
      <xdr:col>9</xdr:col>
      <xdr:colOff>733425</xdr:colOff>
      <xdr:row>24</xdr:row>
      <xdr:rowOff>47625</xdr:rowOff>
    </xdr:from>
    <xdr:to>
      <xdr:col>11</xdr:col>
      <xdr:colOff>0</xdr:colOff>
      <xdr:row>24</xdr:row>
      <xdr:rowOff>171450</xdr:rowOff>
    </xdr:to>
    <xdr:sp macro="" textlink="">
      <xdr:nvSpPr>
        <xdr:cNvPr id="14" name="Text Box 1"/>
        <xdr:cNvSpPr txBox="1">
          <a:spLocks noChangeArrowheads="1"/>
        </xdr:cNvSpPr>
      </xdr:nvSpPr>
      <xdr:spPr bwMode="auto">
        <a:xfrm>
          <a:off x="4762500" y="4619625"/>
          <a:ext cx="476250" cy="123825"/>
        </a:xfrm>
        <a:prstGeom prst="rect">
          <a:avLst/>
        </a:prstGeom>
        <a:noFill/>
        <a:ln w="9525">
          <a:noFill/>
          <a:miter lim="800000"/>
          <a:headEnd/>
          <a:tailEnd/>
        </a:ln>
      </xdr:spPr>
    </xdr:sp>
    <xdr:clientData/>
  </xdr:twoCellAnchor>
  <xdr:twoCellAnchor>
    <xdr:from>
      <xdr:col>9</xdr:col>
      <xdr:colOff>733425</xdr:colOff>
      <xdr:row>24</xdr:row>
      <xdr:rowOff>9525</xdr:rowOff>
    </xdr:from>
    <xdr:to>
      <xdr:col>11</xdr:col>
      <xdr:colOff>0</xdr:colOff>
      <xdr:row>24</xdr:row>
      <xdr:rowOff>123825</xdr:rowOff>
    </xdr:to>
    <xdr:sp macro="" textlink="">
      <xdr:nvSpPr>
        <xdr:cNvPr id="15" name="Text Box 3"/>
        <xdr:cNvSpPr txBox="1">
          <a:spLocks noChangeArrowheads="1"/>
        </xdr:cNvSpPr>
      </xdr:nvSpPr>
      <xdr:spPr bwMode="auto">
        <a:xfrm>
          <a:off x="4762500" y="4581525"/>
          <a:ext cx="476250" cy="114300"/>
        </a:xfrm>
        <a:prstGeom prst="rect">
          <a:avLst/>
        </a:prstGeom>
        <a:noFill/>
        <a:ln w="9525">
          <a:noFill/>
          <a:miter lim="800000"/>
          <a:headEnd/>
          <a:tailEnd/>
        </a:ln>
      </xdr:spPr>
    </xdr:sp>
    <xdr:clientData/>
  </xdr:twoCellAnchor>
  <xdr:twoCellAnchor>
    <xdr:from>
      <xdr:col>11</xdr:col>
      <xdr:colOff>0</xdr:colOff>
      <xdr:row>23</xdr:row>
      <xdr:rowOff>147888</xdr:rowOff>
    </xdr:from>
    <xdr:to>
      <xdr:col>11</xdr:col>
      <xdr:colOff>139868</xdr:colOff>
      <xdr:row>24</xdr:row>
      <xdr:rowOff>51134</xdr:rowOff>
    </xdr:to>
    <xdr:sp macro="" textlink="">
      <xdr:nvSpPr>
        <xdr:cNvPr id="16" name="Text Box 1"/>
        <xdr:cNvSpPr txBox="1">
          <a:spLocks noChangeArrowheads="1"/>
        </xdr:cNvSpPr>
      </xdr:nvSpPr>
      <xdr:spPr bwMode="auto">
        <a:xfrm>
          <a:off x="5238750" y="4529388"/>
          <a:ext cx="139868" cy="93746"/>
        </a:xfrm>
        <a:prstGeom prst="rect">
          <a:avLst/>
        </a:prstGeom>
        <a:noFill/>
        <a:ln w="9525">
          <a:noFill/>
          <a:miter lim="800000"/>
          <a:headEnd/>
          <a:tailEnd/>
        </a:ln>
      </xdr:spPr>
    </xdr:sp>
    <xdr:clientData/>
  </xdr:twoCellAnchor>
  <xdr:twoCellAnchor>
    <xdr:from>
      <xdr:col>9</xdr:col>
      <xdr:colOff>733425</xdr:colOff>
      <xdr:row>24</xdr:row>
      <xdr:rowOff>9525</xdr:rowOff>
    </xdr:from>
    <xdr:to>
      <xdr:col>11</xdr:col>
      <xdr:colOff>0</xdr:colOff>
      <xdr:row>24</xdr:row>
      <xdr:rowOff>123825</xdr:rowOff>
    </xdr:to>
    <xdr:sp macro="" textlink="">
      <xdr:nvSpPr>
        <xdr:cNvPr id="17" name="Text Box 3"/>
        <xdr:cNvSpPr txBox="1">
          <a:spLocks noChangeArrowheads="1"/>
        </xdr:cNvSpPr>
      </xdr:nvSpPr>
      <xdr:spPr bwMode="auto">
        <a:xfrm>
          <a:off x="4762500" y="4581525"/>
          <a:ext cx="476250" cy="114300"/>
        </a:xfrm>
        <a:prstGeom prst="rect">
          <a:avLst/>
        </a:prstGeom>
        <a:noFill/>
        <a:ln w="9525">
          <a:noFill/>
          <a:miter lim="800000"/>
          <a:headEnd/>
          <a:tailEnd/>
        </a:ln>
      </xdr:spPr>
    </xdr:sp>
    <xdr:clientData/>
  </xdr:twoCellAnchor>
  <xdr:twoCellAnchor>
    <xdr:from>
      <xdr:col>9</xdr:col>
      <xdr:colOff>733425</xdr:colOff>
      <xdr:row>24</xdr:row>
      <xdr:rowOff>47625</xdr:rowOff>
    </xdr:from>
    <xdr:to>
      <xdr:col>11</xdr:col>
      <xdr:colOff>0</xdr:colOff>
      <xdr:row>24</xdr:row>
      <xdr:rowOff>171450</xdr:rowOff>
    </xdr:to>
    <xdr:sp macro="" textlink="">
      <xdr:nvSpPr>
        <xdr:cNvPr id="18" name="Text Box 1"/>
        <xdr:cNvSpPr txBox="1">
          <a:spLocks noChangeArrowheads="1"/>
        </xdr:cNvSpPr>
      </xdr:nvSpPr>
      <xdr:spPr bwMode="auto">
        <a:xfrm>
          <a:off x="4762500" y="4619625"/>
          <a:ext cx="476250" cy="123825"/>
        </a:xfrm>
        <a:prstGeom prst="rect">
          <a:avLst/>
        </a:prstGeom>
        <a:noFill/>
        <a:ln w="9525">
          <a:noFill/>
          <a:miter lim="800000"/>
          <a:headEnd/>
          <a:tailEnd/>
        </a:ln>
      </xdr:spPr>
    </xdr:sp>
    <xdr:clientData/>
  </xdr:twoCellAnchor>
  <xdr:twoCellAnchor>
    <xdr:from>
      <xdr:col>9</xdr:col>
      <xdr:colOff>771525</xdr:colOff>
      <xdr:row>24</xdr:row>
      <xdr:rowOff>19050</xdr:rowOff>
    </xdr:from>
    <xdr:to>
      <xdr:col>9</xdr:col>
      <xdr:colOff>981075</xdr:colOff>
      <xdr:row>24</xdr:row>
      <xdr:rowOff>133350</xdr:rowOff>
    </xdr:to>
    <xdr:sp macro="" textlink="">
      <xdr:nvSpPr>
        <xdr:cNvPr id="19" name="Text Box 4"/>
        <xdr:cNvSpPr txBox="1">
          <a:spLocks noChangeArrowheads="1"/>
        </xdr:cNvSpPr>
      </xdr:nvSpPr>
      <xdr:spPr bwMode="auto">
        <a:xfrm>
          <a:off x="4762500" y="4591050"/>
          <a:ext cx="0" cy="114300"/>
        </a:xfrm>
        <a:prstGeom prst="rect">
          <a:avLst/>
        </a:prstGeom>
        <a:noFill/>
        <a:ln w="9525">
          <a:noFill/>
          <a:miter lim="800000"/>
          <a:headEnd/>
          <a:tailEnd/>
        </a:ln>
      </xdr:spPr>
    </xdr:sp>
    <xdr:clientData/>
  </xdr:twoCellAnchor>
  <xdr:twoCellAnchor>
    <xdr:from>
      <xdr:col>9</xdr:col>
      <xdr:colOff>873793</xdr:colOff>
      <xdr:row>23</xdr:row>
      <xdr:rowOff>147888</xdr:rowOff>
    </xdr:from>
    <xdr:to>
      <xdr:col>11</xdr:col>
      <xdr:colOff>139868</xdr:colOff>
      <xdr:row>24</xdr:row>
      <xdr:rowOff>51134</xdr:rowOff>
    </xdr:to>
    <xdr:sp macro="" textlink="">
      <xdr:nvSpPr>
        <xdr:cNvPr id="20" name="Text Box 1"/>
        <xdr:cNvSpPr txBox="1">
          <a:spLocks noChangeArrowheads="1"/>
        </xdr:cNvSpPr>
      </xdr:nvSpPr>
      <xdr:spPr bwMode="auto">
        <a:xfrm>
          <a:off x="4759993" y="4529388"/>
          <a:ext cx="618625" cy="93746"/>
        </a:xfrm>
        <a:prstGeom prst="rect">
          <a:avLst/>
        </a:prstGeom>
        <a:noFill/>
        <a:ln w="9525">
          <a:noFill/>
          <a:miter lim="800000"/>
          <a:headEnd/>
          <a:tailEnd/>
        </a:ln>
      </xdr:spPr>
    </xdr:sp>
    <xdr:clientData/>
  </xdr:twoCellAnchor>
  <xdr:twoCellAnchor>
    <xdr:from>
      <xdr:col>9</xdr:col>
      <xdr:colOff>771525</xdr:colOff>
      <xdr:row>24</xdr:row>
      <xdr:rowOff>19050</xdr:rowOff>
    </xdr:from>
    <xdr:to>
      <xdr:col>9</xdr:col>
      <xdr:colOff>981075</xdr:colOff>
      <xdr:row>24</xdr:row>
      <xdr:rowOff>133350</xdr:rowOff>
    </xdr:to>
    <xdr:sp macro="" textlink="">
      <xdr:nvSpPr>
        <xdr:cNvPr id="21" name="Text Box 4"/>
        <xdr:cNvSpPr txBox="1">
          <a:spLocks noChangeArrowheads="1"/>
        </xdr:cNvSpPr>
      </xdr:nvSpPr>
      <xdr:spPr bwMode="auto">
        <a:xfrm>
          <a:off x="4762500" y="4591050"/>
          <a:ext cx="0"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2"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3"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24"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25"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6"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7"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851381</xdr:colOff>
      <xdr:row>8</xdr:row>
      <xdr:rowOff>69448</xdr:rowOff>
    </xdr:from>
    <xdr:to>
      <xdr:col>6</xdr:col>
      <xdr:colOff>117456</xdr:colOff>
      <xdr:row>8</xdr:row>
      <xdr:rowOff>196811</xdr:rowOff>
    </xdr:to>
    <xdr:sp macro="" textlink="">
      <xdr:nvSpPr>
        <xdr:cNvPr id="28" name="Text Box 1"/>
        <xdr:cNvSpPr txBox="1">
          <a:spLocks noChangeArrowheads="1"/>
        </xdr:cNvSpPr>
      </xdr:nvSpPr>
      <xdr:spPr bwMode="auto">
        <a:xfrm>
          <a:off x="2384906" y="1593448"/>
          <a:ext cx="590050" cy="117838"/>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9"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0"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1"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2"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3"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4"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35"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6"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37" name="Text Box 1"/>
        <xdr:cNvSpPr txBox="1">
          <a:spLocks noChangeArrowheads="1"/>
        </xdr:cNvSpPr>
      </xdr:nvSpPr>
      <xdr:spPr bwMode="auto">
        <a:xfrm>
          <a:off x="2378743" y="1481388"/>
          <a:ext cx="61862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38"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9"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0"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41"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42"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3"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44"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5"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46" name="Text Box 1"/>
        <xdr:cNvSpPr txBox="1">
          <a:spLocks noChangeArrowheads="1"/>
        </xdr:cNvSpPr>
      </xdr:nvSpPr>
      <xdr:spPr bwMode="auto">
        <a:xfrm>
          <a:off x="2378743" y="1481388"/>
          <a:ext cx="61862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47"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8"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9"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50"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51"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2"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53"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54"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5"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56" name="Text Box 1"/>
        <xdr:cNvSpPr txBox="1">
          <a:spLocks noChangeArrowheads="1"/>
        </xdr:cNvSpPr>
      </xdr:nvSpPr>
      <xdr:spPr bwMode="auto">
        <a:xfrm>
          <a:off x="5238750" y="1481388"/>
          <a:ext cx="139868" cy="93746"/>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7"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58"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59"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twoCellAnchor>
    <xdr:from>
      <xdr:col>9</xdr:col>
      <xdr:colOff>873793</xdr:colOff>
      <xdr:row>7</xdr:row>
      <xdr:rowOff>147888</xdr:rowOff>
    </xdr:from>
    <xdr:to>
      <xdr:col>11</xdr:col>
      <xdr:colOff>139868</xdr:colOff>
      <xdr:row>8</xdr:row>
      <xdr:rowOff>51134</xdr:rowOff>
    </xdr:to>
    <xdr:sp macro="" textlink="">
      <xdr:nvSpPr>
        <xdr:cNvPr id="60" name="Text Box 1"/>
        <xdr:cNvSpPr txBox="1">
          <a:spLocks noChangeArrowheads="1"/>
        </xdr:cNvSpPr>
      </xdr:nvSpPr>
      <xdr:spPr bwMode="auto">
        <a:xfrm>
          <a:off x="4759993" y="1481388"/>
          <a:ext cx="618625" cy="93746"/>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61"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62"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63"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64"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65" name="Text Box 1"/>
        <xdr:cNvSpPr txBox="1">
          <a:spLocks noChangeArrowheads="1"/>
        </xdr:cNvSpPr>
      </xdr:nvSpPr>
      <xdr:spPr bwMode="auto">
        <a:xfrm>
          <a:off x="2378743" y="1481388"/>
          <a:ext cx="61862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66"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67"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68"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69"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70"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71" name="Text Box 1"/>
        <xdr:cNvSpPr txBox="1">
          <a:spLocks noChangeArrowheads="1"/>
        </xdr:cNvSpPr>
      </xdr:nvSpPr>
      <xdr:spPr bwMode="auto">
        <a:xfrm>
          <a:off x="5238750" y="1481388"/>
          <a:ext cx="139868" cy="93746"/>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72"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73"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74"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twoCellAnchor>
    <xdr:from>
      <xdr:col>9</xdr:col>
      <xdr:colOff>873793</xdr:colOff>
      <xdr:row>7</xdr:row>
      <xdr:rowOff>147888</xdr:rowOff>
    </xdr:from>
    <xdr:to>
      <xdr:col>11</xdr:col>
      <xdr:colOff>139868</xdr:colOff>
      <xdr:row>8</xdr:row>
      <xdr:rowOff>51134</xdr:rowOff>
    </xdr:to>
    <xdr:sp macro="" textlink="">
      <xdr:nvSpPr>
        <xdr:cNvPr id="75" name="Text Box 1"/>
        <xdr:cNvSpPr txBox="1">
          <a:spLocks noChangeArrowheads="1"/>
        </xdr:cNvSpPr>
      </xdr:nvSpPr>
      <xdr:spPr bwMode="auto">
        <a:xfrm>
          <a:off x="4759993" y="1481388"/>
          <a:ext cx="618625" cy="93746"/>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76"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84</xdr:row>
      <xdr:rowOff>114301</xdr:rowOff>
    </xdr:from>
    <xdr:to>
      <xdr:col>4</xdr:col>
      <xdr:colOff>1101491</xdr:colOff>
      <xdr:row>97</xdr:row>
      <xdr:rowOff>20054</xdr:rowOff>
    </xdr:to>
    <xdr:sp macro="" textlink="">
      <xdr:nvSpPr>
        <xdr:cNvPr id="2" name="Text Box 1"/>
        <xdr:cNvSpPr txBox="1">
          <a:spLocks noChangeArrowheads="1"/>
        </xdr:cNvSpPr>
      </xdr:nvSpPr>
      <xdr:spPr bwMode="auto">
        <a:xfrm>
          <a:off x="219075" y="12725401"/>
          <a:ext cx="8275721" cy="2010778"/>
        </a:xfrm>
        <a:prstGeom prst="rect">
          <a:avLst/>
        </a:prstGeom>
        <a:solidFill>
          <a:sysClr val="window" lastClr="FFFFFF"/>
        </a:solidFill>
        <a:ln w="9525">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(1) Primarily transactions executed on Nord Pool ASA and reported for clearing to NASDAQ OMX Commodities measured by Terawatt hours (TWh) and one thousand metric tons of carbon dioxide (1000 tCO2). </a:t>
          </a:r>
          <a:endParaRPr lang="en-US" sz="800">
            <a:effectLst/>
          </a:endParaRPr>
        </a:p>
        <a:p>
          <a:pPr algn="l" rtl="0">
            <a:defRPr sz="1000"/>
          </a:pPr>
          <a:r>
            <a:rPr lang="en-US" sz="800" b="0" i="0" u="none" strike="noStrike" baseline="0">
              <a:solidFill>
                <a:srgbClr val="000000"/>
              </a:solidFill>
              <a:latin typeface="Verdana" pitchFamily="34" charset="0"/>
            </a:rPr>
            <a:t>(2)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exchange traded funds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zoomScaleSheetLayoutView="80" workbookViewId="0">
      <selection sqref="A1:L1"/>
    </sheetView>
  </sheetViews>
  <sheetFormatPr defaultColWidth="13.1640625" defaultRowHeight="12.75" x14ac:dyDescent="0.2"/>
  <cols>
    <col min="1" max="1" width="75.5" style="2" customWidth="1"/>
    <col min="2" max="2" width="1.83203125" style="182" customWidth="1"/>
    <col min="3" max="3" width="23.33203125" style="2" customWidth="1"/>
    <col min="4" max="4" width="1.83203125" style="2" customWidth="1"/>
    <col min="5" max="5" width="21.33203125" style="2" customWidth="1"/>
    <col min="6" max="6" width="1.83203125" style="2" customWidth="1"/>
    <col min="7" max="7" width="20.33203125" style="2" customWidth="1"/>
    <col min="8" max="8" width="1.83203125" style="21" customWidth="1"/>
    <col min="9" max="9" width="20" style="2" customWidth="1"/>
    <col min="10" max="10" width="1.83203125" style="2" customWidth="1"/>
    <col min="11" max="11" width="18.83203125" style="2" customWidth="1"/>
    <col min="12" max="12" width="1.83203125" style="2" customWidth="1"/>
    <col min="13" max="13" width="13.1640625" style="2"/>
    <col min="14" max="14" width="18.83203125" style="2" customWidth="1"/>
    <col min="15" max="16384" width="13.1640625" style="2"/>
  </cols>
  <sheetData>
    <row r="1" spans="1:15" ht="12.95" customHeight="1" x14ac:dyDescent="0.2">
      <c r="A1" s="347" t="s">
        <v>59</v>
      </c>
      <c r="B1" s="347"/>
      <c r="C1" s="347"/>
      <c r="D1" s="347"/>
      <c r="E1" s="347"/>
      <c r="F1" s="347"/>
      <c r="G1" s="347"/>
      <c r="H1" s="347"/>
      <c r="I1" s="348"/>
      <c r="J1" s="348"/>
      <c r="K1" s="348"/>
      <c r="L1" s="348"/>
    </row>
    <row r="2" spans="1:15" ht="12.95" customHeight="1" x14ac:dyDescent="0.2">
      <c r="A2" s="349" t="s">
        <v>117</v>
      </c>
      <c r="B2" s="349"/>
      <c r="C2" s="349"/>
      <c r="D2" s="349"/>
      <c r="E2" s="349"/>
      <c r="F2" s="349"/>
      <c r="G2" s="349"/>
      <c r="H2" s="349"/>
      <c r="I2" s="348"/>
      <c r="J2" s="348"/>
      <c r="K2" s="348"/>
      <c r="L2" s="348"/>
    </row>
    <row r="3" spans="1:15" ht="12.95" customHeight="1" x14ac:dyDescent="0.2">
      <c r="A3" s="349" t="s">
        <v>51</v>
      </c>
      <c r="B3" s="349"/>
      <c r="C3" s="349"/>
      <c r="D3" s="349"/>
      <c r="E3" s="349"/>
      <c r="F3" s="349"/>
      <c r="G3" s="349"/>
      <c r="H3" s="349"/>
      <c r="I3" s="348"/>
      <c r="J3" s="348"/>
      <c r="K3" s="348"/>
      <c r="L3" s="348"/>
    </row>
    <row r="4" spans="1:15" ht="12.95" customHeight="1" x14ac:dyDescent="0.2">
      <c r="A4" s="349"/>
      <c r="B4" s="349"/>
      <c r="C4" s="349"/>
      <c r="D4" s="349"/>
      <c r="E4" s="349"/>
      <c r="F4" s="349"/>
      <c r="G4" s="349"/>
      <c r="H4" s="349"/>
      <c r="I4" s="348"/>
      <c r="J4" s="348"/>
      <c r="K4" s="348"/>
      <c r="L4" s="348"/>
    </row>
    <row r="5" spans="1:15" ht="12.95" customHeight="1" x14ac:dyDescent="0.2">
      <c r="A5" s="128"/>
      <c r="B5" s="128"/>
      <c r="C5" s="128"/>
      <c r="D5" s="128"/>
      <c r="E5" s="128"/>
      <c r="F5" s="128"/>
      <c r="G5" s="128"/>
      <c r="H5" s="129"/>
      <c r="I5" s="128"/>
      <c r="J5" s="128"/>
      <c r="K5" s="128"/>
      <c r="N5" s="128"/>
    </row>
    <row r="6" spans="1:15" x14ac:dyDescent="0.2">
      <c r="A6" s="182"/>
      <c r="C6" s="350" t="s">
        <v>78</v>
      </c>
      <c r="D6" s="350"/>
      <c r="E6" s="350"/>
      <c r="F6" s="350"/>
      <c r="G6" s="350"/>
      <c r="H6" s="129"/>
      <c r="I6" s="346" t="s">
        <v>111</v>
      </c>
      <c r="J6" s="346"/>
      <c r="K6" s="346"/>
      <c r="N6" s="128"/>
    </row>
    <row r="7" spans="1:15" ht="14.25" customHeight="1" x14ac:dyDescent="0.2">
      <c r="B7" s="216"/>
      <c r="C7" s="130"/>
      <c r="D7" s="130"/>
      <c r="E7" s="130"/>
      <c r="F7" s="130"/>
      <c r="G7" s="130"/>
      <c r="H7" s="130"/>
      <c r="I7" s="130"/>
      <c r="J7" s="130"/>
      <c r="K7" s="130"/>
      <c r="N7" s="130"/>
    </row>
    <row r="8" spans="1:15" ht="13.5" customHeight="1" x14ac:dyDescent="0.2">
      <c r="B8" s="216"/>
      <c r="C8" s="131" t="s">
        <v>1</v>
      </c>
      <c r="D8" s="129"/>
      <c r="E8" s="131" t="s">
        <v>108</v>
      </c>
      <c r="F8" s="129"/>
      <c r="G8" s="131" t="s">
        <v>1</v>
      </c>
      <c r="H8" s="131"/>
      <c r="I8" s="131" t="s">
        <v>1</v>
      </c>
      <c r="J8" s="129"/>
      <c r="K8" s="131" t="s">
        <v>1</v>
      </c>
    </row>
    <row r="9" spans="1:15" ht="16.5" customHeight="1" x14ac:dyDescent="0.35">
      <c r="B9" s="216"/>
      <c r="C9" s="132" t="s">
        <v>206</v>
      </c>
      <c r="D9" s="133"/>
      <c r="E9" s="132" t="str">
        <f>C9</f>
        <v>2013</v>
      </c>
      <c r="F9" s="133"/>
      <c r="G9" s="132" t="s">
        <v>187</v>
      </c>
      <c r="H9" s="134"/>
      <c r="I9" s="132" t="str">
        <f>C9</f>
        <v>2013</v>
      </c>
      <c r="J9" s="133"/>
      <c r="K9" s="132" t="str">
        <f>G9</f>
        <v>2012</v>
      </c>
    </row>
    <row r="10" spans="1:15" ht="17.25" customHeight="1" x14ac:dyDescent="0.2">
      <c r="A10" s="27" t="s">
        <v>182</v>
      </c>
      <c r="B10" s="216"/>
      <c r="C10" s="104" t="s">
        <v>52</v>
      </c>
      <c r="D10" s="135"/>
      <c r="E10" s="104" t="s">
        <v>52</v>
      </c>
      <c r="F10" s="104"/>
      <c r="G10" s="104" t="s">
        <v>52</v>
      </c>
      <c r="H10" s="135"/>
      <c r="I10" s="104" t="s">
        <v>52</v>
      </c>
      <c r="K10" s="104"/>
    </row>
    <row r="11" spans="1:15" ht="17.25" customHeight="1" x14ac:dyDescent="0.2">
      <c r="A11" s="2" t="s">
        <v>19</v>
      </c>
      <c r="B11" s="216"/>
      <c r="C11" s="136">
        <f>SUM('Detailed Revenue'!E12,'Detailed Revenue'!E18,'Detailed Revenue'!E22,'Detailed Revenue'!E28,'Detailed Revenue'!E32,'Detailed Revenue'!E37)</f>
        <v>533</v>
      </c>
      <c r="D11" s="136"/>
      <c r="E11" s="136">
        <f>SUM('Detailed Revenue'!G12,'Detailed Revenue'!G18,'Detailed Revenue'!G22,'Detailed Revenue'!G28,'Detailed Revenue'!G32,'Detailed Revenue'!G37)</f>
        <v>499</v>
      </c>
      <c r="F11" s="136"/>
      <c r="G11" s="136">
        <f>SUM('Detailed Revenue'!I12,'Detailed Revenue'!I18,'Detailed Revenue'!I22,'Detailed Revenue'!I28,'Detailed Revenue'!I32,'Detailed Revenue'!I37)</f>
        <v>520</v>
      </c>
      <c r="H11" s="136"/>
      <c r="I11" s="136">
        <f>SUM('Detailed Revenue'!K12,'Detailed Revenue'!K18,'Detailed Revenue'!K22,'Detailed Revenue'!K28,'Detailed Revenue'!K32,'Detailed Revenue'!K37)</f>
        <v>2092</v>
      </c>
      <c r="J11" s="136"/>
      <c r="K11" s="136">
        <f>SUM('Detailed Revenue'!M12,'Detailed Revenue'!M18,'Detailed Revenue'!M22,'Detailed Revenue'!M28,'Detailed Revenue'!M32,'Detailed Revenue'!M37)</f>
        <v>2206</v>
      </c>
      <c r="O11" s="217"/>
    </row>
    <row r="12" spans="1:15" ht="17.25" customHeight="1" x14ac:dyDescent="0.2">
      <c r="A12" s="218" t="s">
        <v>74</v>
      </c>
      <c r="B12" s="219"/>
      <c r="C12" s="137"/>
      <c r="D12" s="21"/>
      <c r="E12" s="21"/>
      <c r="F12" s="21"/>
      <c r="G12" s="21"/>
      <c r="I12" s="137"/>
      <c r="J12" s="21"/>
      <c r="K12" s="21"/>
    </row>
    <row r="13" spans="1:15" ht="17.25" customHeight="1" x14ac:dyDescent="0.2">
      <c r="A13" s="2" t="s">
        <v>125</v>
      </c>
      <c r="B13" s="219"/>
      <c r="C13" s="139">
        <f>SUM('Detailed Revenue'!E14,'Detailed Revenue'!E24)</f>
        <v>-254</v>
      </c>
      <c r="D13" s="139"/>
      <c r="E13" s="139">
        <f>SUM('Detailed Revenue'!G14,'Detailed Revenue'!G24)</f>
        <v>-231</v>
      </c>
      <c r="F13" s="139"/>
      <c r="G13" s="139">
        <f>SUM('Detailed Revenue'!I14,'Detailed Revenue'!I24)</f>
        <v>-249</v>
      </c>
      <c r="H13" s="139"/>
      <c r="I13" s="139">
        <f>SUM('Detailed Revenue'!K14,'Detailed Revenue'!K24)</f>
        <v>-1002</v>
      </c>
      <c r="J13" s="139"/>
      <c r="K13" s="139">
        <f>SUM('Detailed Revenue'!M14,'Detailed Revenue'!M24)</f>
        <v>-1104</v>
      </c>
      <c r="O13" s="217"/>
    </row>
    <row r="14" spans="1:15" ht="17.25" customHeight="1" x14ac:dyDescent="0.2">
      <c r="A14" s="2" t="s">
        <v>31</v>
      </c>
      <c r="B14" s="219"/>
      <c r="C14" s="139">
        <f>SUM('Detailed Revenue'!E15,'Detailed Revenue'!E25,'Detailed Revenue'!E34)</f>
        <v>-75</v>
      </c>
      <c r="D14" s="139"/>
      <c r="E14" s="139">
        <f>SUM('Detailed Revenue'!G15,'Detailed Revenue'!G25,'Detailed Revenue'!G34)</f>
        <v>-68</v>
      </c>
      <c r="F14" s="139"/>
      <c r="G14" s="139">
        <f>SUM('Detailed Revenue'!I15,'Detailed Revenue'!I25,'Detailed Revenue'!I34)</f>
        <v>-84</v>
      </c>
      <c r="H14" s="139"/>
      <c r="I14" s="139">
        <f>SUM('Detailed Revenue'!K15,'Detailed Revenue'!K25,'Detailed Revenue'!K34)</f>
        <v>-314</v>
      </c>
      <c r="J14" s="139"/>
      <c r="K14" s="139">
        <f>SUM('Detailed Revenue'!M15,'Detailed Revenue'!M25,'Detailed Revenue'!M34)</f>
        <v>-342</v>
      </c>
    </row>
    <row r="15" spans="1:15" ht="17.25" customHeight="1" x14ac:dyDescent="0.35">
      <c r="A15" s="2" t="s">
        <v>20</v>
      </c>
      <c r="B15" s="219"/>
      <c r="C15" s="140">
        <f>SUM(C13:C14)</f>
        <v>-329</v>
      </c>
      <c r="D15" s="141"/>
      <c r="E15" s="220">
        <f>SUM(E13:E14)</f>
        <v>-299</v>
      </c>
      <c r="F15" s="141"/>
      <c r="G15" s="220">
        <f>SUM(G13:G14)</f>
        <v>-333</v>
      </c>
      <c r="H15" s="139"/>
      <c r="I15" s="140">
        <f>SUM(I13:I14)</f>
        <v>-1316</v>
      </c>
      <c r="J15" s="141"/>
      <c r="K15" s="220">
        <f>SUM(K13:K14)</f>
        <v>-1446</v>
      </c>
    </row>
    <row r="16" spans="1:15" ht="17.25" customHeight="1" x14ac:dyDescent="0.2">
      <c r="A16" s="2" t="s">
        <v>127</v>
      </c>
      <c r="B16" s="216"/>
      <c r="C16" s="142"/>
      <c r="D16" s="127"/>
      <c r="E16" s="127"/>
      <c r="F16" s="127"/>
      <c r="G16" s="127"/>
      <c r="H16" s="127"/>
      <c r="I16" s="142"/>
      <c r="J16" s="127"/>
      <c r="K16" s="127"/>
    </row>
    <row r="17" spans="1:15" ht="17.25" customHeight="1" x14ac:dyDescent="0.2">
      <c r="A17" s="2" t="s">
        <v>92</v>
      </c>
      <c r="B17" s="216"/>
      <c r="C17" s="142">
        <f>+C15+C11</f>
        <v>204</v>
      </c>
      <c r="D17" s="127"/>
      <c r="E17" s="127">
        <f>+E15+E11</f>
        <v>200</v>
      </c>
      <c r="F17" s="127"/>
      <c r="G17" s="127">
        <f>+G15+G11</f>
        <v>187</v>
      </c>
      <c r="H17" s="127"/>
      <c r="I17" s="142">
        <f>+I11+I15</f>
        <v>776</v>
      </c>
      <c r="J17" s="127"/>
      <c r="K17" s="127">
        <f>+K11+K15</f>
        <v>760</v>
      </c>
    </row>
    <row r="18" spans="1:15" ht="17.25" customHeight="1" x14ac:dyDescent="0.2">
      <c r="B18" s="216"/>
      <c r="C18" s="142"/>
      <c r="D18" s="127"/>
      <c r="E18" s="127"/>
      <c r="F18" s="127"/>
      <c r="G18" s="127"/>
      <c r="H18" s="127"/>
      <c r="I18" s="142"/>
      <c r="J18" s="127"/>
      <c r="K18" s="127"/>
    </row>
    <row r="19" spans="1:15" ht="17.25" customHeight="1" x14ac:dyDescent="0.2">
      <c r="A19" s="2" t="s">
        <v>207</v>
      </c>
      <c r="B19" s="216"/>
      <c r="C19" s="139">
        <f>'Detailed Revenue'!E46</f>
        <v>58</v>
      </c>
      <c r="D19" s="139"/>
      <c r="E19" s="139">
        <f>'Detailed Revenue'!G46</f>
        <v>57</v>
      </c>
      <c r="F19" s="139"/>
      <c r="G19" s="139">
        <f>'Detailed Revenue'!I46</f>
        <v>57</v>
      </c>
      <c r="H19" s="139"/>
      <c r="I19" s="139">
        <f>'Detailed Revenue'!K46</f>
        <v>228</v>
      </c>
      <c r="J19" s="139"/>
      <c r="K19" s="139">
        <f>'Detailed Revenue'!M46</f>
        <v>224</v>
      </c>
    </row>
    <row r="20" spans="1:15" ht="17.25" customHeight="1" x14ac:dyDescent="0.2">
      <c r="A20" s="2" t="s">
        <v>208</v>
      </c>
      <c r="B20" s="216"/>
      <c r="C20" s="139">
        <f>'Detailed Revenue'!E57</f>
        <v>109</v>
      </c>
      <c r="D20" s="139"/>
      <c r="E20" s="139">
        <f>'Detailed Revenue'!G57</f>
        <v>118</v>
      </c>
      <c r="F20" s="139"/>
      <c r="G20" s="139">
        <f>'Detailed Revenue'!I57</f>
        <v>99</v>
      </c>
      <c r="H20" s="139"/>
      <c r="I20" s="139">
        <f>'Detailed Revenue'!K57</f>
        <v>442</v>
      </c>
      <c r="J20" s="139"/>
      <c r="K20" s="139">
        <f>'Detailed Revenue'!M57</f>
        <v>406</v>
      </c>
    </row>
    <row r="21" spans="1:15" ht="17.25" customHeight="1" x14ac:dyDescent="0.2">
      <c r="A21" s="2" t="s">
        <v>209</v>
      </c>
      <c r="B21" s="216"/>
      <c r="C21" s="144">
        <f>'Detailed Revenue'!E73</f>
        <v>149</v>
      </c>
      <c r="D21" s="139"/>
      <c r="E21" s="144">
        <f>'Detailed Revenue'!G73</f>
        <v>131</v>
      </c>
      <c r="F21" s="139"/>
      <c r="G21" s="144">
        <f>'Detailed Revenue'!I73</f>
        <v>79</v>
      </c>
      <c r="H21" s="139"/>
      <c r="I21" s="144">
        <f>'Detailed Revenue'!K73</f>
        <v>449</v>
      </c>
      <c r="J21" s="139"/>
      <c r="K21" s="144">
        <f>'Detailed Revenue'!M73</f>
        <v>284</v>
      </c>
      <c r="O21" s="27"/>
    </row>
    <row r="22" spans="1:15" s="27" customFormat="1" ht="17.25" customHeight="1" x14ac:dyDescent="0.2">
      <c r="C22" s="145"/>
      <c r="D22" s="40"/>
      <c r="E22" s="40"/>
      <c r="F22" s="40"/>
      <c r="G22" s="40"/>
      <c r="H22" s="146"/>
      <c r="I22" s="145"/>
      <c r="J22" s="40"/>
      <c r="K22" s="40"/>
    </row>
    <row r="23" spans="1:15" s="27" customFormat="1" ht="17.25" customHeight="1" x14ac:dyDescent="0.2">
      <c r="A23" s="27" t="s">
        <v>183</v>
      </c>
      <c r="B23" s="219"/>
      <c r="C23" s="147"/>
      <c r="D23" s="146"/>
      <c r="E23" s="146"/>
      <c r="F23" s="146"/>
      <c r="G23" s="146"/>
      <c r="H23" s="146"/>
      <c r="I23" s="147"/>
      <c r="J23" s="146"/>
      <c r="K23" s="146"/>
    </row>
    <row r="24" spans="1:15" s="27" customFormat="1" ht="17.25" customHeight="1" x14ac:dyDescent="0.35">
      <c r="A24" s="27" t="s">
        <v>53</v>
      </c>
      <c r="B24" s="219"/>
      <c r="C24" s="144">
        <f>SUM(C17:C21)</f>
        <v>520</v>
      </c>
      <c r="D24" s="141"/>
      <c r="E24" s="144">
        <f>SUM(E17:E21)</f>
        <v>506</v>
      </c>
      <c r="F24" s="141"/>
      <c r="G24" s="144">
        <f>SUM(G17:G21)</f>
        <v>422</v>
      </c>
      <c r="H24" s="139"/>
      <c r="I24" s="143">
        <f>SUM(I17:I21)</f>
        <v>1895</v>
      </c>
      <c r="J24" s="141"/>
      <c r="K24" s="144">
        <f>SUM(K17:K21)</f>
        <v>1674</v>
      </c>
      <c r="N24" s="139"/>
    </row>
    <row r="25" spans="1:15" ht="17.25" customHeight="1" x14ac:dyDescent="0.2">
      <c r="A25" s="27" t="s">
        <v>184</v>
      </c>
      <c r="B25" s="221"/>
      <c r="C25" s="148"/>
      <c r="D25" s="148"/>
      <c r="E25" s="148"/>
      <c r="F25" s="148"/>
      <c r="G25" s="148"/>
      <c r="H25" s="149"/>
      <c r="I25" s="148"/>
      <c r="J25" s="148"/>
      <c r="K25" s="148"/>
      <c r="N25" s="139"/>
    </row>
    <row r="26" spans="1:15" ht="17.25" customHeight="1" x14ac:dyDescent="0.2">
      <c r="A26" s="2" t="s">
        <v>22</v>
      </c>
      <c r="B26" s="221"/>
      <c r="C26" s="138">
        <v>146</v>
      </c>
      <c r="D26" s="139"/>
      <c r="E26" s="139">
        <v>150</v>
      </c>
      <c r="F26" s="139"/>
      <c r="G26" s="139">
        <v>116</v>
      </c>
      <c r="H26" s="139"/>
      <c r="I26" s="138">
        <v>539</v>
      </c>
      <c r="J26" s="139"/>
      <c r="K26" s="46">
        <v>454</v>
      </c>
      <c r="N26" s="139"/>
      <c r="O26" s="217"/>
    </row>
    <row r="27" spans="1:15" ht="17.25" customHeight="1" x14ac:dyDescent="0.2">
      <c r="A27" s="2" t="s">
        <v>23</v>
      </c>
      <c r="B27" s="216"/>
      <c r="C27" s="138">
        <v>8</v>
      </c>
      <c r="D27" s="39"/>
      <c r="E27" s="39">
        <v>7</v>
      </c>
      <c r="F27" s="39"/>
      <c r="G27" s="39">
        <v>7</v>
      </c>
      <c r="H27" s="139"/>
      <c r="I27" s="138">
        <v>30</v>
      </c>
      <c r="J27" s="39"/>
      <c r="K27" s="39">
        <v>26</v>
      </c>
      <c r="N27" s="39"/>
    </row>
    <row r="28" spans="1:15" ht="17.25" customHeight="1" x14ac:dyDescent="0.2">
      <c r="A28" s="2" t="s">
        <v>24</v>
      </c>
      <c r="B28" s="216"/>
      <c r="C28" s="138">
        <v>34</v>
      </c>
      <c r="D28" s="39"/>
      <c r="E28" s="39">
        <v>33</v>
      </c>
      <c r="F28" s="39"/>
      <c r="G28" s="39">
        <v>27</v>
      </c>
      <c r="H28" s="139"/>
      <c r="I28" s="138">
        <v>122</v>
      </c>
      <c r="J28" s="39"/>
      <c r="K28" s="39">
        <v>104</v>
      </c>
      <c r="N28" s="39"/>
    </row>
    <row r="29" spans="1:15" ht="17.25" customHeight="1" x14ac:dyDescent="0.2">
      <c r="A29" s="2" t="s">
        <v>25</v>
      </c>
      <c r="B29" s="216"/>
      <c r="C29" s="138">
        <v>45</v>
      </c>
      <c r="D29" s="139"/>
      <c r="E29" s="139">
        <v>41</v>
      </c>
      <c r="F29" s="139"/>
      <c r="G29" s="139">
        <v>29</v>
      </c>
      <c r="H29" s="139"/>
      <c r="I29" s="138">
        <v>151</v>
      </c>
      <c r="J29" s="139"/>
      <c r="K29" s="139">
        <v>107</v>
      </c>
      <c r="N29" s="139"/>
    </row>
    <row r="30" spans="1:15" ht="17.25" customHeight="1" x14ac:dyDescent="0.2">
      <c r="A30" s="2" t="s">
        <v>27</v>
      </c>
      <c r="B30" s="216"/>
      <c r="C30" s="138">
        <v>25</v>
      </c>
      <c r="D30" s="39"/>
      <c r="E30" s="39">
        <v>22</v>
      </c>
      <c r="F30" s="39"/>
      <c r="G30" s="39">
        <v>10</v>
      </c>
      <c r="H30" s="139"/>
      <c r="I30" s="138">
        <v>82</v>
      </c>
      <c r="J30" s="39"/>
      <c r="K30" s="39">
        <v>60</v>
      </c>
      <c r="N30" s="39"/>
    </row>
    <row r="31" spans="1:15" ht="17.25" customHeight="1" x14ac:dyDescent="0.2">
      <c r="A31" s="2" t="s">
        <v>26</v>
      </c>
      <c r="B31" s="216"/>
      <c r="C31" s="138">
        <v>27</v>
      </c>
      <c r="D31" s="39"/>
      <c r="E31" s="39">
        <v>26</v>
      </c>
      <c r="F31" s="39"/>
      <c r="G31" s="39">
        <v>25</v>
      </c>
      <c r="H31" s="139"/>
      <c r="I31" s="138">
        <v>98</v>
      </c>
      <c r="J31" s="39"/>
      <c r="K31" s="39">
        <v>93</v>
      </c>
      <c r="N31" s="39"/>
    </row>
    <row r="32" spans="1:15" ht="17.25" customHeight="1" x14ac:dyDescent="0.2">
      <c r="A32" s="2" t="s">
        <v>47</v>
      </c>
      <c r="B32" s="216"/>
      <c r="C32" s="138">
        <v>7</v>
      </c>
      <c r="D32" s="39"/>
      <c r="E32" s="39">
        <v>8</v>
      </c>
      <c r="F32" s="39"/>
      <c r="G32" s="39">
        <v>7</v>
      </c>
      <c r="H32" s="139"/>
      <c r="I32" s="138">
        <v>30</v>
      </c>
      <c r="J32" s="39"/>
      <c r="K32" s="39">
        <v>34</v>
      </c>
      <c r="N32" s="39"/>
    </row>
    <row r="33" spans="1:15" ht="17.25" customHeight="1" x14ac:dyDescent="0.2">
      <c r="A33" s="2" t="s">
        <v>120</v>
      </c>
      <c r="B33" s="216"/>
      <c r="C33" s="138">
        <v>-11</v>
      </c>
      <c r="D33" s="39"/>
      <c r="E33" s="39">
        <v>0</v>
      </c>
      <c r="F33" s="39"/>
      <c r="G33" s="39">
        <v>4</v>
      </c>
      <c r="H33" s="139"/>
      <c r="I33" s="138">
        <v>22</v>
      </c>
      <c r="J33" s="39"/>
      <c r="K33" s="39">
        <v>4</v>
      </c>
      <c r="N33" s="39"/>
    </row>
    <row r="34" spans="1:15" ht="17.25" customHeight="1" x14ac:dyDescent="0.2">
      <c r="A34" s="2" t="s">
        <v>192</v>
      </c>
      <c r="B34" s="216"/>
      <c r="C34" s="138">
        <v>0</v>
      </c>
      <c r="D34" s="39"/>
      <c r="E34" s="39">
        <v>0</v>
      </c>
      <c r="F34" s="39"/>
      <c r="G34" s="39">
        <v>8</v>
      </c>
      <c r="H34" s="139"/>
      <c r="I34" s="138">
        <v>9</v>
      </c>
      <c r="J34" s="39"/>
      <c r="K34" s="39">
        <v>44</v>
      </c>
      <c r="N34" s="39"/>
    </row>
    <row r="35" spans="1:15" ht="17.25" customHeight="1" x14ac:dyDescent="0.2">
      <c r="A35" s="2" t="s">
        <v>44</v>
      </c>
      <c r="B35" s="216"/>
      <c r="C35" s="138">
        <v>19</v>
      </c>
      <c r="D35" s="39"/>
      <c r="E35" s="39">
        <v>17</v>
      </c>
      <c r="F35" s="39"/>
      <c r="G35" s="39">
        <v>14</v>
      </c>
      <c r="H35" s="139"/>
      <c r="I35" s="138">
        <v>80</v>
      </c>
      <c r="J35" s="39"/>
      <c r="K35" s="39">
        <v>58</v>
      </c>
      <c r="N35" s="39"/>
    </row>
    <row r="36" spans="1:15" ht="17.25" customHeight="1" x14ac:dyDescent="0.35">
      <c r="A36" s="2" t="s">
        <v>247</v>
      </c>
      <c r="B36" s="222"/>
      <c r="C36" s="138">
        <v>-18</v>
      </c>
      <c r="D36" s="141"/>
      <c r="E36" s="144">
        <v>0</v>
      </c>
      <c r="F36" s="141"/>
      <c r="G36" s="144">
        <v>0</v>
      </c>
      <c r="H36" s="139"/>
      <c r="I36" s="138">
        <v>44</v>
      </c>
      <c r="J36" s="141"/>
      <c r="K36" s="144">
        <v>0</v>
      </c>
      <c r="N36" s="139"/>
      <c r="O36" s="217"/>
    </row>
    <row r="37" spans="1:15" s="27" customFormat="1" ht="17.25" customHeight="1" x14ac:dyDescent="0.2">
      <c r="A37" s="27" t="s">
        <v>48</v>
      </c>
      <c r="B37" s="219"/>
      <c r="C37" s="140">
        <f>SUM(C26:C36)</f>
        <v>282</v>
      </c>
      <c r="D37" s="139"/>
      <c r="E37" s="220">
        <f>SUM(E26:E36)</f>
        <v>304</v>
      </c>
      <c r="F37" s="139"/>
      <c r="G37" s="220">
        <f>SUM(G26:G36)</f>
        <v>247</v>
      </c>
      <c r="H37" s="139"/>
      <c r="I37" s="140">
        <f>SUM(I26:I36)</f>
        <v>1207</v>
      </c>
      <c r="J37" s="139"/>
      <c r="K37" s="220">
        <f>SUM(K26:K36)</f>
        <v>984</v>
      </c>
    </row>
    <row r="38" spans="1:15" s="27" customFormat="1" ht="9.75" customHeight="1" x14ac:dyDescent="0.2">
      <c r="A38" s="2"/>
      <c r="B38" s="219"/>
      <c r="C38" s="139"/>
      <c r="D38" s="139"/>
      <c r="E38" s="139"/>
      <c r="F38" s="139"/>
      <c r="G38" s="139"/>
      <c r="H38" s="139"/>
      <c r="I38" s="139"/>
      <c r="J38" s="139"/>
      <c r="K38" s="139"/>
      <c r="N38" s="139"/>
    </row>
    <row r="39" spans="1:15" s="21" customFormat="1" ht="17.25" customHeight="1" x14ac:dyDescent="0.2">
      <c r="A39" s="181" t="s">
        <v>33</v>
      </c>
      <c r="B39" s="223"/>
      <c r="C39" s="139">
        <f>C24-C37</f>
        <v>238</v>
      </c>
      <c r="D39" s="139"/>
      <c r="E39" s="139">
        <f>E24-E37</f>
        <v>202</v>
      </c>
      <c r="F39" s="139"/>
      <c r="G39" s="139">
        <f>G24-G37</f>
        <v>175</v>
      </c>
      <c r="H39" s="139"/>
      <c r="I39" s="139">
        <f>I24-I37</f>
        <v>688</v>
      </c>
      <c r="J39" s="139"/>
      <c r="K39" s="139">
        <f>K24-K37</f>
        <v>690</v>
      </c>
    </row>
    <row r="40" spans="1:15" s="21" customFormat="1" ht="9.75" customHeight="1" x14ac:dyDescent="0.2">
      <c r="B40" s="223"/>
      <c r="C40" s="139"/>
      <c r="D40" s="139"/>
      <c r="E40" s="139"/>
      <c r="F40" s="139"/>
      <c r="G40" s="139"/>
      <c r="H40" s="139"/>
      <c r="I40" s="139"/>
      <c r="J40" s="139"/>
      <c r="K40" s="139"/>
    </row>
    <row r="41" spans="1:15" ht="17.25" customHeight="1" x14ac:dyDescent="0.2">
      <c r="A41" s="2" t="s">
        <v>99</v>
      </c>
      <c r="B41" s="216"/>
      <c r="C41" s="39">
        <v>2</v>
      </c>
      <c r="D41" s="39"/>
      <c r="E41" s="39">
        <v>2</v>
      </c>
      <c r="F41" s="39"/>
      <c r="G41" s="39">
        <v>3</v>
      </c>
      <c r="H41" s="139"/>
      <c r="I41" s="39">
        <v>9</v>
      </c>
      <c r="J41" s="39"/>
      <c r="K41" s="39">
        <v>10</v>
      </c>
    </row>
    <row r="42" spans="1:15" ht="17.25" customHeight="1" x14ac:dyDescent="0.2">
      <c r="A42" s="2" t="s">
        <v>100</v>
      </c>
      <c r="B42" s="216"/>
      <c r="C42" s="139">
        <v>-30</v>
      </c>
      <c r="D42" s="139"/>
      <c r="E42" s="139">
        <v>-32</v>
      </c>
      <c r="F42" s="139"/>
      <c r="G42" s="139">
        <v>-25</v>
      </c>
      <c r="H42" s="139"/>
      <c r="I42" s="139">
        <v>-111</v>
      </c>
      <c r="J42" s="139"/>
      <c r="K42" s="139">
        <v>-97</v>
      </c>
    </row>
    <row r="43" spans="1:15" ht="17.25" customHeight="1" x14ac:dyDescent="0.2">
      <c r="A43" s="2" t="s">
        <v>248</v>
      </c>
      <c r="B43" s="216"/>
      <c r="C43" s="139">
        <v>30</v>
      </c>
      <c r="D43" s="139"/>
      <c r="E43" s="139">
        <v>0</v>
      </c>
      <c r="F43" s="139"/>
      <c r="G43" s="139">
        <v>0</v>
      </c>
      <c r="H43" s="139"/>
      <c r="I43" s="139">
        <v>30</v>
      </c>
      <c r="J43" s="139"/>
      <c r="K43" s="139">
        <v>0</v>
      </c>
    </row>
    <row r="44" spans="1:15" ht="18" customHeight="1" x14ac:dyDescent="0.2">
      <c r="A44" s="2" t="s">
        <v>91</v>
      </c>
      <c r="B44" s="216"/>
      <c r="C44" s="139">
        <v>-5</v>
      </c>
      <c r="D44" s="139"/>
      <c r="E44" s="139">
        <v>0</v>
      </c>
      <c r="F44" s="139"/>
      <c r="G44" s="139">
        <v>0</v>
      </c>
      <c r="H44" s="139"/>
      <c r="I44" s="139">
        <v>-14</v>
      </c>
      <c r="J44" s="139"/>
      <c r="K44" s="139">
        <v>-40</v>
      </c>
    </row>
    <row r="45" spans="1:15" ht="17.25" customHeight="1" x14ac:dyDescent="0.2">
      <c r="A45" s="2" t="s">
        <v>200</v>
      </c>
      <c r="B45" s="216"/>
      <c r="C45" s="139">
        <v>0</v>
      </c>
      <c r="D45" s="139"/>
      <c r="E45" s="139">
        <v>0</v>
      </c>
      <c r="F45" s="139"/>
      <c r="G45" s="139">
        <v>0</v>
      </c>
      <c r="H45" s="139"/>
      <c r="I45" s="139">
        <v>0</v>
      </c>
      <c r="J45" s="139"/>
      <c r="K45" s="139">
        <v>-14</v>
      </c>
    </row>
    <row r="46" spans="1:15" ht="17.25" customHeight="1" x14ac:dyDescent="0.2">
      <c r="A46" s="2" t="s">
        <v>238</v>
      </c>
      <c r="B46" s="216"/>
      <c r="C46" s="139">
        <v>0</v>
      </c>
      <c r="D46" s="139"/>
      <c r="E46" s="139">
        <v>-1</v>
      </c>
      <c r="F46" s="139"/>
      <c r="G46" s="139">
        <v>0</v>
      </c>
      <c r="H46" s="139"/>
      <c r="I46" s="139">
        <v>-2</v>
      </c>
      <c r="J46" s="139"/>
      <c r="K46" s="139">
        <v>-1</v>
      </c>
    </row>
    <row r="47" spans="1:15" ht="4.5" customHeight="1" x14ac:dyDescent="0.2">
      <c r="O47" s="27"/>
    </row>
    <row r="48" spans="1:15" ht="17.25" customHeight="1" x14ac:dyDescent="0.2">
      <c r="A48" s="27" t="s">
        <v>42</v>
      </c>
      <c r="B48" s="216"/>
      <c r="C48" s="150">
        <f>SUM(C39:C47)</f>
        <v>235</v>
      </c>
      <c r="D48" s="139"/>
      <c r="E48" s="150">
        <f>SUM(E39:E47)</f>
        <v>171</v>
      </c>
      <c r="F48" s="139"/>
      <c r="G48" s="150">
        <f>SUM(G39:G47)</f>
        <v>153</v>
      </c>
      <c r="H48" s="139"/>
      <c r="I48" s="150">
        <f>SUM(I39:I47)</f>
        <v>600</v>
      </c>
      <c r="J48" s="139"/>
      <c r="K48" s="150">
        <f>SUM(K39:K47)</f>
        <v>548</v>
      </c>
      <c r="O48" s="27"/>
    </row>
    <row r="49" spans="1:15" s="27" customFormat="1" ht="17.25" customHeight="1" x14ac:dyDescent="0.35">
      <c r="A49" s="2" t="s">
        <v>34</v>
      </c>
      <c r="B49" s="216"/>
      <c r="C49" s="144">
        <v>94</v>
      </c>
      <c r="D49" s="141"/>
      <c r="E49" s="144">
        <v>58</v>
      </c>
      <c r="F49" s="141"/>
      <c r="G49" s="144">
        <v>69</v>
      </c>
      <c r="H49" s="139"/>
      <c r="I49" s="144">
        <v>216</v>
      </c>
      <c r="J49" s="141"/>
      <c r="K49" s="144">
        <v>199</v>
      </c>
    </row>
    <row r="50" spans="1:15" s="27" customFormat="1" ht="17.25" customHeight="1" x14ac:dyDescent="0.35">
      <c r="A50" s="27" t="s">
        <v>112</v>
      </c>
      <c r="B50" s="224"/>
      <c r="C50" s="151">
        <f>C48-C49</f>
        <v>141</v>
      </c>
      <c r="D50" s="152"/>
      <c r="E50" s="151">
        <f>E48-E49</f>
        <v>113</v>
      </c>
      <c r="F50" s="152"/>
      <c r="G50" s="151">
        <f>G48-G49</f>
        <v>84</v>
      </c>
      <c r="H50" s="151"/>
      <c r="I50" s="151">
        <f>I48-I49</f>
        <v>384</v>
      </c>
      <c r="J50" s="152"/>
      <c r="K50" s="151">
        <f>K48-K49</f>
        <v>349</v>
      </c>
    </row>
    <row r="51" spans="1:15" s="27" customFormat="1" ht="8.25" customHeight="1" x14ac:dyDescent="0.35">
      <c r="B51" s="219"/>
      <c r="C51" s="153"/>
      <c r="D51" s="154"/>
      <c r="E51" s="153"/>
      <c r="G51" s="153"/>
      <c r="H51" s="153"/>
      <c r="I51" s="153"/>
      <c r="K51" s="153"/>
      <c r="O51" s="2"/>
    </row>
    <row r="52" spans="1:15" s="27" customFormat="1" ht="17.25" customHeight="1" x14ac:dyDescent="0.35">
      <c r="A52" s="2" t="s">
        <v>178</v>
      </c>
      <c r="B52" s="216"/>
      <c r="C52" s="144">
        <v>0</v>
      </c>
      <c r="D52" s="155"/>
      <c r="E52" s="144">
        <v>0</v>
      </c>
      <c r="G52" s="144">
        <v>1</v>
      </c>
      <c r="H52" s="139"/>
      <c r="I52" s="144">
        <v>1</v>
      </c>
      <c r="K52" s="144">
        <v>3</v>
      </c>
      <c r="O52" s="2"/>
    </row>
    <row r="53" spans="1:15" s="27" customFormat="1" ht="3.75" customHeight="1" x14ac:dyDescent="0.35">
      <c r="B53" s="219"/>
      <c r="C53" s="153"/>
      <c r="D53" s="154"/>
      <c r="E53" s="153"/>
      <c r="G53" s="153"/>
      <c r="H53" s="153"/>
      <c r="I53" s="153"/>
      <c r="K53" s="153"/>
      <c r="O53" s="2"/>
    </row>
    <row r="54" spans="1:15" s="27" customFormat="1" ht="17.25" customHeight="1" thickBot="1" x14ac:dyDescent="0.4">
      <c r="A54" s="27" t="s">
        <v>113</v>
      </c>
      <c r="B54" s="219"/>
      <c r="C54" s="156">
        <f>SUM(C50:C52)</f>
        <v>141</v>
      </c>
      <c r="D54" s="157"/>
      <c r="E54" s="156">
        <f>SUM(E50:E52)</f>
        <v>113</v>
      </c>
      <c r="F54" s="158"/>
      <c r="G54" s="156">
        <f>SUM(G50:G52)</f>
        <v>85</v>
      </c>
      <c r="H54" s="159"/>
      <c r="I54" s="156">
        <f>SUM(I50:I52)</f>
        <v>385</v>
      </c>
      <c r="J54" s="158"/>
      <c r="K54" s="156">
        <f>SUM(K50:K52)</f>
        <v>352</v>
      </c>
      <c r="O54" s="2"/>
    </row>
    <row r="55" spans="1:15" ht="17.25" customHeight="1" thickTop="1" x14ac:dyDescent="0.2">
      <c r="B55" s="216"/>
      <c r="C55" s="21"/>
      <c r="D55" s="21"/>
      <c r="E55" s="21"/>
      <c r="F55" s="21"/>
      <c r="G55" s="21"/>
      <c r="I55" s="21"/>
      <c r="J55" s="21"/>
      <c r="K55" s="21"/>
    </row>
    <row r="56" spans="1:15" ht="17.25" customHeight="1" x14ac:dyDescent="0.2">
      <c r="A56" s="27" t="s">
        <v>239</v>
      </c>
      <c r="C56" s="21"/>
      <c r="E56" s="21"/>
      <c r="G56" s="21"/>
      <c r="I56" s="21"/>
      <c r="K56" s="21"/>
      <c r="N56" s="162"/>
    </row>
    <row r="57" spans="1:15" ht="17.25" customHeight="1" thickBot="1" x14ac:dyDescent="0.25">
      <c r="A57" s="182" t="s">
        <v>118</v>
      </c>
      <c r="C57" s="160">
        <f>C54/C63</f>
        <v>0.83778966131907306</v>
      </c>
      <c r="D57" s="161"/>
      <c r="E57" s="160">
        <v>0.68</v>
      </c>
      <c r="F57" s="161"/>
      <c r="G57" s="160">
        <v>0.52</v>
      </c>
      <c r="H57" s="162"/>
      <c r="I57" s="160">
        <v>2.2999999999999998</v>
      </c>
      <c r="J57" s="161"/>
      <c r="K57" s="160">
        <v>2.09</v>
      </c>
      <c r="N57" s="162"/>
    </row>
    <row r="58" spans="1:15" ht="17.25" customHeight="1" thickTop="1" thickBot="1" x14ac:dyDescent="0.25">
      <c r="A58" s="182" t="s">
        <v>119</v>
      </c>
      <c r="C58" s="160">
        <v>0.81</v>
      </c>
      <c r="D58" s="162"/>
      <c r="E58" s="160">
        <v>0.66</v>
      </c>
      <c r="F58" s="163"/>
      <c r="G58" s="160">
        <v>0.5</v>
      </c>
      <c r="H58" s="162"/>
      <c r="I58" s="160">
        <v>2.25</v>
      </c>
      <c r="J58" s="163"/>
      <c r="K58" s="160">
        <v>2.04</v>
      </c>
      <c r="N58" s="139"/>
    </row>
    <row r="59" spans="1:15" ht="17.25" customHeight="1" thickTop="1" thickBot="1" x14ac:dyDescent="0.25">
      <c r="A59" s="2" t="s">
        <v>240</v>
      </c>
      <c r="C59" s="160">
        <v>0.13</v>
      </c>
      <c r="D59" s="162"/>
      <c r="E59" s="160">
        <v>0.13</v>
      </c>
      <c r="F59" s="163"/>
      <c r="G59" s="160">
        <v>0.13</v>
      </c>
      <c r="H59" s="162"/>
      <c r="I59" s="160">
        <v>0.52</v>
      </c>
      <c r="J59" s="163"/>
      <c r="K59" s="160">
        <v>0.39</v>
      </c>
      <c r="N59" s="139"/>
    </row>
    <row r="60" spans="1:15" ht="17.25" customHeight="1" thickTop="1" x14ac:dyDescent="0.2">
      <c r="A60" s="130"/>
      <c r="N60" s="139"/>
      <c r="O60" s="39"/>
    </row>
    <row r="61" spans="1:15" ht="17.25" customHeight="1" x14ac:dyDescent="0.2">
      <c r="A61" s="225" t="s">
        <v>65</v>
      </c>
      <c r="B61" s="226"/>
      <c r="C61" s="162"/>
      <c r="D61" s="162"/>
      <c r="E61" s="162"/>
      <c r="F61" s="162"/>
      <c r="G61" s="162"/>
      <c r="H61" s="162"/>
      <c r="I61" s="162"/>
      <c r="J61" s="162"/>
      <c r="K61" s="162"/>
      <c r="N61" s="227"/>
      <c r="O61" s="27"/>
    </row>
    <row r="62" spans="1:15" ht="17.25" customHeight="1" x14ac:dyDescent="0.2">
      <c r="A62" s="225" t="s">
        <v>39</v>
      </c>
      <c r="B62" s="226"/>
      <c r="C62" s="162"/>
      <c r="D62" s="162"/>
      <c r="E62" s="162"/>
      <c r="F62" s="162"/>
      <c r="G62" s="162"/>
      <c r="H62" s="162"/>
      <c r="I62" s="162"/>
      <c r="J62" s="162"/>
      <c r="K62" s="162"/>
    </row>
    <row r="63" spans="1:15" ht="17.25" customHeight="1" x14ac:dyDescent="0.2">
      <c r="A63" s="21" t="s">
        <v>28</v>
      </c>
      <c r="B63" s="226"/>
      <c r="C63" s="21">
        <v>168.3</v>
      </c>
      <c r="D63" s="21"/>
      <c r="E63" s="21">
        <v>167.3</v>
      </c>
      <c r="G63" s="21">
        <v>164.5</v>
      </c>
      <c r="I63" s="21">
        <v>166.9</v>
      </c>
      <c r="K63" s="21">
        <v>168.3</v>
      </c>
    </row>
    <row r="64" spans="1:15" s="39" customFormat="1" ht="17.25" customHeight="1" x14ac:dyDescent="0.2">
      <c r="A64" s="21" t="s">
        <v>29</v>
      </c>
      <c r="B64" s="228"/>
      <c r="C64" s="21">
        <v>173.1</v>
      </c>
      <c r="D64" s="21"/>
      <c r="E64" s="21">
        <v>172.1</v>
      </c>
      <c r="F64" s="2"/>
      <c r="G64" s="21">
        <v>169.1</v>
      </c>
      <c r="H64" s="21"/>
      <c r="I64" s="21">
        <v>171.3</v>
      </c>
      <c r="J64" s="2"/>
      <c r="K64" s="21">
        <v>172.6</v>
      </c>
      <c r="N64" s="2"/>
      <c r="O64" s="2"/>
    </row>
  </sheetData>
  <mergeCells count="6">
    <mergeCell ref="I6:K6"/>
    <mergeCell ref="A1:L1"/>
    <mergeCell ref="A2:L2"/>
    <mergeCell ref="A3:L3"/>
    <mergeCell ref="A4:L4"/>
    <mergeCell ref="C6:G6"/>
  </mergeCells>
  <printOptions horizontalCentered="1"/>
  <pageMargins left="0.5" right="0.5" top="0.33" bottom="0.75" header="0.21" footer="0.5"/>
  <pageSetup scale="69" orientation="portrait" r:id="rId1"/>
  <headerFooter alignWithMargins="0"/>
  <ignoredErrors>
    <ignoredError sqref="F9:G9 J9 C9" numberStoredAsText="1"/>
    <ignoredError sqref="E9 I9 K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zoomScale="86" zoomScaleNormal="86" zoomScaleSheetLayoutView="100" workbookViewId="0">
      <selection sqref="A1:M1"/>
    </sheetView>
  </sheetViews>
  <sheetFormatPr defaultRowHeight="12.75" x14ac:dyDescent="0.2"/>
  <cols>
    <col min="1" max="1" width="2.83203125" style="22" customWidth="1"/>
    <col min="2" max="2" width="29.1640625" style="22" customWidth="1"/>
    <col min="3" max="3" width="44.83203125" style="22" customWidth="1"/>
    <col min="4" max="4" width="1.83203125" style="22" customWidth="1"/>
    <col min="5" max="5" width="22.5" style="41" customWidth="1"/>
    <col min="6" max="6" width="1.83203125" style="42" customWidth="1"/>
    <col min="7" max="7" width="21" style="41" customWidth="1"/>
    <col min="8" max="8" width="1.83203125" style="42" customWidth="1"/>
    <col min="9" max="9" width="21" style="41" customWidth="1"/>
    <col min="10" max="10" width="1.83203125" style="2" customWidth="1"/>
    <col min="11" max="11" width="21.1640625" style="41" customWidth="1"/>
    <col min="12" max="12" width="1.83203125" style="42" customWidth="1"/>
    <col min="13" max="13" width="19" style="41" customWidth="1"/>
    <col min="14" max="14" width="1.83203125" style="1" customWidth="1"/>
    <col min="15" max="16384" width="9.33203125" style="22"/>
  </cols>
  <sheetData>
    <row r="1" spans="1:14" x14ac:dyDescent="0.2">
      <c r="A1" s="353" t="s">
        <v>59</v>
      </c>
      <c r="B1" s="353"/>
      <c r="C1" s="353"/>
      <c r="D1" s="353"/>
      <c r="E1" s="353"/>
      <c r="F1" s="353"/>
      <c r="G1" s="353"/>
      <c r="H1" s="353"/>
      <c r="I1" s="353"/>
      <c r="J1" s="353"/>
      <c r="K1" s="353"/>
      <c r="L1" s="353"/>
      <c r="M1" s="353"/>
      <c r="N1" s="104"/>
    </row>
    <row r="2" spans="1:14" x14ac:dyDescent="0.2">
      <c r="A2" s="353" t="s">
        <v>93</v>
      </c>
      <c r="B2" s="353"/>
      <c r="C2" s="353"/>
      <c r="D2" s="353"/>
      <c r="E2" s="353"/>
      <c r="F2" s="353"/>
      <c r="G2" s="353"/>
      <c r="H2" s="353"/>
      <c r="I2" s="353"/>
      <c r="J2" s="353"/>
      <c r="K2" s="353"/>
      <c r="L2" s="353"/>
      <c r="M2" s="353"/>
      <c r="N2" s="104"/>
    </row>
    <row r="3" spans="1:14" x14ac:dyDescent="0.2">
      <c r="A3" s="353" t="s">
        <v>0</v>
      </c>
      <c r="B3" s="353"/>
      <c r="C3" s="353"/>
      <c r="D3" s="353"/>
      <c r="E3" s="353"/>
      <c r="F3" s="353"/>
      <c r="G3" s="353"/>
      <c r="H3" s="353"/>
      <c r="I3" s="353"/>
      <c r="J3" s="353"/>
      <c r="K3" s="353"/>
      <c r="L3" s="353"/>
      <c r="M3" s="353"/>
      <c r="N3" s="104"/>
    </row>
    <row r="4" spans="1:14" x14ac:dyDescent="0.2">
      <c r="A4" s="59"/>
      <c r="B4" s="59"/>
      <c r="C4" s="59"/>
      <c r="D4" s="59"/>
      <c r="E4" s="104"/>
      <c r="F4" s="104"/>
      <c r="G4" s="104"/>
      <c r="H4" s="104"/>
      <c r="I4" s="104"/>
      <c r="K4" s="104"/>
      <c r="L4" s="117"/>
      <c r="M4" s="117"/>
    </row>
    <row r="5" spans="1:14" x14ac:dyDescent="0.2">
      <c r="A5" s="59"/>
      <c r="B5" s="59"/>
      <c r="C5" s="94"/>
      <c r="D5" s="94"/>
      <c r="E5" s="350" t="s">
        <v>78</v>
      </c>
      <c r="F5" s="350"/>
      <c r="G5" s="350"/>
      <c r="H5" s="350"/>
      <c r="I5" s="350"/>
      <c r="K5" s="354" t="s">
        <v>111</v>
      </c>
      <c r="L5" s="354"/>
      <c r="M5" s="354"/>
    </row>
    <row r="6" spans="1:14" ht="9" customHeight="1" x14ac:dyDescent="0.2">
      <c r="A6" s="118"/>
      <c r="B6" s="118"/>
      <c r="C6" s="118"/>
      <c r="D6" s="118"/>
      <c r="L6" s="93"/>
      <c r="M6" s="94"/>
    </row>
    <row r="7" spans="1:14" ht="14.25" customHeight="1" x14ac:dyDescent="0.2">
      <c r="A7" s="107"/>
      <c r="B7" s="107"/>
      <c r="C7" s="119"/>
      <c r="D7" s="119"/>
      <c r="E7" s="131" t="s">
        <v>1</v>
      </c>
      <c r="F7" s="131"/>
      <c r="G7" s="131" t="s">
        <v>108</v>
      </c>
      <c r="H7" s="131"/>
      <c r="I7" s="131" t="s">
        <v>1</v>
      </c>
      <c r="K7" s="131" t="s">
        <v>1</v>
      </c>
      <c r="L7" s="45"/>
      <c r="M7" s="45" t="s">
        <v>1</v>
      </c>
    </row>
    <row r="8" spans="1:14" ht="14.25" customHeight="1" x14ac:dyDescent="0.2">
      <c r="A8" s="107"/>
      <c r="B8" s="107"/>
      <c r="C8" s="119"/>
      <c r="D8" s="119"/>
      <c r="E8" s="132" t="s">
        <v>206</v>
      </c>
      <c r="F8" s="134"/>
      <c r="G8" s="132" t="str">
        <f>E8</f>
        <v>2013</v>
      </c>
      <c r="H8" s="134"/>
      <c r="I8" s="132" t="str">
        <f>'Income Statement'!G9</f>
        <v>2012</v>
      </c>
      <c r="K8" s="132" t="str">
        <f>E8</f>
        <v>2013</v>
      </c>
      <c r="L8" s="91"/>
      <c r="M8" s="89" t="str">
        <f>I8</f>
        <v>2012</v>
      </c>
    </row>
    <row r="9" spans="1:14" ht="14.25" customHeight="1" x14ac:dyDescent="0.2">
      <c r="A9" s="107"/>
      <c r="B9" s="107"/>
      <c r="C9" s="119"/>
      <c r="D9" s="119"/>
      <c r="E9" s="104" t="s">
        <v>52</v>
      </c>
      <c r="F9" s="135"/>
      <c r="G9" s="104" t="s">
        <v>52</v>
      </c>
      <c r="H9" s="135"/>
      <c r="I9" s="104" t="s">
        <v>52</v>
      </c>
      <c r="J9" s="135"/>
      <c r="K9" s="104" t="s">
        <v>52</v>
      </c>
      <c r="L9" s="91"/>
      <c r="M9" s="91"/>
    </row>
    <row r="10" spans="1:14" ht="15.75" customHeight="1" x14ac:dyDescent="0.2">
      <c r="A10" s="106" t="s">
        <v>60</v>
      </c>
      <c r="B10" s="106"/>
      <c r="C10" s="94"/>
      <c r="D10" s="94"/>
      <c r="F10" s="41"/>
      <c r="H10" s="41"/>
      <c r="J10" s="41"/>
      <c r="K10" s="135"/>
      <c r="L10" s="93"/>
      <c r="M10" s="59"/>
    </row>
    <row r="11" spans="1:14" ht="15.75" customHeight="1" x14ac:dyDescent="0.2">
      <c r="A11" s="120"/>
      <c r="B11" s="184" t="s">
        <v>114</v>
      </c>
      <c r="C11" s="121"/>
      <c r="D11" s="121"/>
      <c r="E11" s="164"/>
      <c r="F11" s="164"/>
      <c r="G11" s="164"/>
      <c r="H11" s="164"/>
      <c r="I11" s="164"/>
      <c r="K11" s="164"/>
      <c r="L11" s="95"/>
      <c r="M11" s="164"/>
    </row>
    <row r="12" spans="1:14" ht="15.75" customHeight="1" x14ac:dyDescent="0.2">
      <c r="A12" s="120"/>
      <c r="B12" s="183" t="s">
        <v>121</v>
      </c>
      <c r="C12" s="121"/>
      <c r="D12" s="121"/>
      <c r="E12" s="165">
        <v>120</v>
      </c>
      <c r="F12" s="165"/>
      <c r="G12" s="165">
        <v>106</v>
      </c>
      <c r="H12" s="165"/>
      <c r="I12" s="165">
        <v>124</v>
      </c>
      <c r="J12" s="21"/>
      <c r="K12" s="165">
        <v>467</v>
      </c>
      <c r="L12" s="96"/>
      <c r="M12" s="165">
        <v>458</v>
      </c>
    </row>
    <row r="13" spans="1:14" ht="15.75" customHeight="1" x14ac:dyDescent="0.35">
      <c r="A13" s="120"/>
      <c r="B13" s="183" t="s">
        <v>74</v>
      </c>
      <c r="C13" s="121"/>
      <c r="D13" s="121"/>
      <c r="E13" s="166"/>
      <c r="F13" s="167"/>
      <c r="G13" s="168"/>
      <c r="H13" s="167"/>
      <c r="I13" s="177"/>
      <c r="K13" s="168"/>
      <c r="L13" s="97"/>
      <c r="M13" s="177"/>
    </row>
    <row r="14" spans="1:14" ht="15.75" customHeight="1" x14ac:dyDescent="0.2">
      <c r="A14" s="120"/>
      <c r="B14" s="183" t="s">
        <v>126</v>
      </c>
      <c r="C14" s="121"/>
      <c r="D14" s="121"/>
      <c r="E14" s="169">
        <v>-71</v>
      </c>
      <c r="F14" s="169"/>
      <c r="G14" s="170">
        <v>-58</v>
      </c>
      <c r="H14" s="169"/>
      <c r="I14" s="174">
        <v>-69</v>
      </c>
      <c r="K14" s="170">
        <v>-259</v>
      </c>
      <c r="L14" s="98"/>
      <c r="M14" s="174">
        <v>-250</v>
      </c>
    </row>
    <row r="15" spans="1:14" ht="15.75" customHeight="1" x14ac:dyDescent="0.35">
      <c r="A15" s="120"/>
      <c r="B15" s="183" t="s">
        <v>67</v>
      </c>
      <c r="C15" s="121"/>
      <c r="D15" s="121"/>
      <c r="E15" s="171">
        <v>-7</v>
      </c>
      <c r="F15" s="171"/>
      <c r="G15" s="172">
        <v>-6</v>
      </c>
      <c r="H15" s="171"/>
      <c r="I15" s="178">
        <v>-10</v>
      </c>
      <c r="K15" s="172">
        <v>-33</v>
      </c>
      <c r="L15" s="99"/>
      <c r="M15" s="178">
        <v>-34</v>
      </c>
    </row>
    <row r="16" spans="1:14" ht="15.75" customHeight="1" x14ac:dyDescent="0.35">
      <c r="A16" s="120"/>
      <c r="B16" s="183" t="s">
        <v>122</v>
      </c>
      <c r="C16" s="121"/>
      <c r="D16" s="121"/>
      <c r="E16" s="172">
        <f>SUM(E14:E15)</f>
        <v>-78</v>
      </c>
      <c r="F16" s="171"/>
      <c r="G16" s="172">
        <f>SUM(G14:G15)</f>
        <v>-64</v>
      </c>
      <c r="H16" s="171"/>
      <c r="I16" s="178">
        <f>+I14+I15</f>
        <v>-79</v>
      </c>
      <c r="K16" s="172">
        <f>SUM(K14:K15)</f>
        <v>-292</v>
      </c>
      <c r="L16" s="99"/>
      <c r="M16" s="178">
        <f>+M14+M15</f>
        <v>-284</v>
      </c>
    </row>
    <row r="17" spans="1:16" ht="15.75" customHeight="1" x14ac:dyDescent="0.2">
      <c r="A17" s="120"/>
      <c r="B17" s="121" t="s">
        <v>123</v>
      </c>
      <c r="C17" s="94"/>
      <c r="D17" s="121"/>
      <c r="E17" s="173">
        <f>E12+E16</f>
        <v>42</v>
      </c>
      <c r="F17" s="139"/>
      <c r="G17" s="174">
        <f>G12+G16</f>
        <v>42</v>
      </c>
      <c r="H17" s="139"/>
      <c r="I17" s="174">
        <f>+I12+I16</f>
        <v>45</v>
      </c>
      <c r="K17" s="174">
        <f>K12+K16</f>
        <v>175</v>
      </c>
      <c r="L17" s="46"/>
      <c r="M17" s="174">
        <f>+M12+M16</f>
        <v>174</v>
      </c>
    </row>
    <row r="18" spans="1:16" ht="15.75" customHeight="1" x14ac:dyDescent="0.35">
      <c r="A18" s="120"/>
      <c r="B18" s="183" t="s">
        <v>185</v>
      </c>
      <c r="C18" s="121"/>
      <c r="D18" s="121"/>
      <c r="E18" s="171">
        <v>30</v>
      </c>
      <c r="F18" s="171"/>
      <c r="G18" s="172">
        <v>29</v>
      </c>
      <c r="H18" s="171"/>
      <c r="I18" s="172">
        <v>30</v>
      </c>
      <c r="K18" s="172">
        <f>117+1</f>
        <v>118</v>
      </c>
      <c r="L18" s="99"/>
      <c r="M18" s="172">
        <v>117</v>
      </c>
    </row>
    <row r="19" spans="1:16" ht="15.75" customHeight="1" x14ac:dyDescent="0.35">
      <c r="A19" s="124"/>
      <c r="B19" s="125" t="s">
        <v>235</v>
      </c>
      <c r="C19" s="94"/>
      <c r="D19" s="121"/>
      <c r="E19" s="175">
        <f>SUM(E17:E18)</f>
        <v>72</v>
      </c>
      <c r="F19" s="175"/>
      <c r="G19" s="126">
        <f>SUM(G17:G18)</f>
        <v>71</v>
      </c>
      <c r="H19" s="175"/>
      <c r="I19" s="126">
        <f>+I17+I18</f>
        <v>75</v>
      </c>
      <c r="K19" s="126">
        <f>SUM(K17:K18)</f>
        <v>293</v>
      </c>
      <c r="L19" s="101"/>
      <c r="M19" s="126">
        <f>+M17+M18</f>
        <v>291</v>
      </c>
    </row>
    <row r="20" spans="1:16" ht="9.75" customHeight="1" x14ac:dyDescent="0.35">
      <c r="A20" s="124"/>
      <c r="B20" s="47"/>
      <c r="C20" s="121"/>
      <c r="D20" s="121"/>
      <c r="E20" s="176"/>
      <c r="F20" s="141"/>
      <c r="G20" s="176"/>
      <c r="H20" s="141"/>
      <c r="I20" s="176"/>
      <c r="K20" s="176"/>
      <c r="L20" s="102"/>
      <c r="M20" s="176"/>
    </row>
    <row r="21" spans="1:16" ht="15.75" customHeight="1" x14ac:dyDescent="0.2">
      <c r="A21" s="124"/>
      <c r="B21" s="184" t="s">
        <v>68</v>
      </c>
      <c r="C21" s="121"/>
      <c r="D21" s="121"/>
      <c r="E21" s="139"/>
      <c r="F21" s="139"/>
      <c r="G21" s="139"/>
      <c r="H21" s="139"/>
      <c r="I21" s="139"/>
      <c r="J21" s="27"/>
      <c r="K21" s="139"/>
      <c r="L21" s="46"/>
      <c r="M21" s="139"/>
      <c r="N21" s="8"/>
      <c r="O21" s="184"/>
    </row>
    <row r="22" spans="1:16" ht="15.75" customHeight="1" x14ac:dyDescent="0.2">
      <c r="A22" s="124"/>
      <c r="B22" s="183" t="s">
        <v>69</v>
      </c>
      <c r="C22" s="121"/>
      <c r="D22" s="121"/>
      <c r="E22" s="139">
        <v>279</v>
      </c>
      <c r="F22" s="139"/>
      <c r="G22" s="139">
        <v>259</v>
      </c>
      <c r="H22" s="139"/>
      <c r="I22" s="139">
        <v>283</v>
      </c>
      <c r="J22" s="181"/>
      <c r="K22" s="139">
        <v>1129</v>
      </c>
      <c r="L22" s="46"/>
      <c r="M22" s="139">
        <v>1294</v>
      </c>
      <c r="N22" s="8"/>
      <c r="O22" s="165"/>
      <c r="P22" s="165"/>
    </row>
    <row r="23" spans="1:16" ht="15.75" customHeight="1" x14ac:dyDescent="0.35">
      <c r="A23" s="124"/>
      <c r="B23" s="183" t="s">
        <v>74</v>
      </c>
      <c r="C23" s="121"/>
      <c r="D23" s="121"/>
      <c r="E23" s="177"/>
      <c r="F23" s="141"/>
      <c r="G23" s="177"/>
      <c r="H23" s="141"/>
      <c r="I23" s="168"/>
      <c r="J23" s="27"/>
      <c r="K23" s="177"/>
      <c r="L23" s="102"/>
      <c r="M23" s="168"/>
      <c r="N23" s="8"/>
      <c r="O23" s="168"/>
      <c r="P23" s="168"/>
    </row>
    <row r="24" spans="1:16" ht="15.75" customHeight="1" x14ac:dyDescent="0.2">
      <c r="A24" s="124"/>
      <c r="B24" s="183" t="s">
        <v>126</v>
      </c>
      <c r="C24" s="121"/>
      <c r="D24" s="121"/>
      <c r="E24" s="174">
        <v>-183</v>
      </c>
      <c r="F24" s="139"/>
      <c r="G24" s="174">
        <v>-173</v>
      </c>
      <c r="H24" s="139"/>
      <c r="I24" s="170">
        <v>-180</v>
      </c>
      <c r="K24" s="174">
        <v>-743</v>
      </c>
      <c r="L24" s="46"/>
      <c r="M24" s="170">
        <v>-854</v>
      </c>
      <c r="O24" s="170"/>
      <c r="P24" s="170"/>
    </row>
    <row r="25" spans="1:16" ht="15.75" customHeight="1" x14ac:dyDescent="0.35">
      <c r="A25" s="124"/>
      <c r="B25" s="183" t="s">
        <v>67</v>
      </c>
      <c r="C25" s="121"/>
      <c r="D25" s="121"/>
      <c r="E25" s="178">
        <v>-67</v>
      </c>
      <c r="F25" s="141"/>
      <c r="G25" s="178">
        <v>-61</v>
      </c>
      <c r="H25" s="141"/>
      <c r="I25" s="172">
        <v>-74</v>
      </c>
      <c r="K25" s="178">
        <v>-279</v>
      </c>
      <c r="L25" s="102"/>
      <c r="M25" s="172">
        <v>-308</v>
      </c>
      <c r="O25" s="172"/>
      <c r="P25" s="172"/>
    </row>
    <row r="26" spans="1:16" ht="15.75" customHeight="1" x14ac:dyDescent="0.35">
      <c r="A26" s="124"/>
      <c r="B26" s="183" t="s">
        <v>81</v>
      </c>
      <c r="C26" s="121"/>
      <c r="D26" s="121"/>
      <c r="E26" s="178">
        <f>+E24+E25</f>
        <v>-250</v>
      </c>
      <c r="F26" s="141"/>
      <c r="G26" s="178">
        <f>+G24+G25</f>
        <v>-234</v>
      </c>
      <c r="H26" s="141"/>
      <c r="I26" s="172">
        <f>+I24+I25</f>
        <v>-254</v>
      </c>
      <c r="K26" s="178">
        <f>+K24+K25</f>
        <v>-1022</v>
      </c>
      <c r="L26" s="102"/>
      <c r="M26" s="172">
        <f>+M24+M25</f>
        <v>-1162</v>
      </c>
      <c r="O26" s="172"/>
      <c r="P26" s="172"/>
    </row>
    <row r="27" spans="1:16" ht="15.75" customHeight="1" x14ac:dyDescent="0.2">
      <c r="A27" s="124"/>
      <c r="B27" s="121" t="s">
        <v>70</v>
      </c>
      <c r="C27" s="121"/>
      <c r="D27" s="121"/>
      <c r="E27" s="174">
        <f>+E22+E26</f>
        <v>29</v>
      </c>
      <c r="F27" s="139"/>
      <c r="G27" s="174">
        <f>+G22+G26</f>
        <v>25</v>
      </c>
      <c r="H27" s="139"/>
      <c r="I27" s="174">
        <f>+I22+I26</f>
        <v>29</v>
      </c>
      <c r="K27" s="174">
        <f>+K22+K26</f>
        <v>107</v>
      </c>
      <c r="L27" s="46"/>
      <c r="M27" s="174">
        <f>+M22+M26</f>
        <v>132</v>
      </c>
      <c r="O27" s="174"/>
      <c r="P27" s="174"/>
    </row>
    <row r="28" spans="1:16" ht="15.75" customHeight="1" x14ac:dyDescent="0.35">
      <c r="A28" s="70"/>
      <c r="B28" s="183" t="s">
        <v>71</v>
      </c>
      <c r="C28" s="121"/>
      <c r="D28" s="121"/>
      <c r="E28" s="172">
        <v>22</v>
      </c>
      <c r="F28" s="171"/>
      <c r="G28" s="172">
        <v>21</v>
      </c>
      <c r="H28" s="171"/>
      <c r="I28" s="171">
        <v>18</v>
      </c>
      <c r="K28" s="172">
        <v>86</v>
      </c>
      <c r="L28" s="99"/>
      <c r="M28" s="172">
        <v>80</v>
      </c>
      <c r="O28" s="172"/>
      <c r="P28" s="171"/>
    </row>
    <row r="29" spans="1:16" ht="15.75" customHeight="1" x14ac:dyDescent="0.35">
      <c r="A29" s="70"/>
      <c r="B29" s="125" t="s">
        <v>109</v>
      </c>
      <c r="C29" s="94"/>
      <c r="D29" s="121"/>
      <c r="E29" s="175">
        <f>+E28+E27</f>
        <v>51</v>
      </c>
      <c r="F29" s="175"/>
      <c r="G29" s="126">
        <f>+G28+G27</f>
        <v>46</v>
      </c>
      <c r="H29" s="175"/>
      <c r="I29" s="126">
        <f>+I27+I28</f>
        <v>47</v>
      </c>
      <c r="K29" s="126">
        <f>+K28+K27</f>
        <v>193</v>
      </c>
      <c r="L29" s="101"/>
      <c r="M29" s="126">
        <f>+M27+M28</f>
        <v>212</v>
      </c>
      <c r="O29" s="126"/>
      <c r="P29" s="126"/>
    </row>
    <row r="30" spans="1:16" ht="11.25" customHeight="1" x14ac:dyDescent="0.35">
      <c r="A30" s="70"/>
      <c r="B30" s="123"/>
      <c r="C30" s="123"/>
      <c r="D30" s="123"/>
      <c r="E30" s="178"/>
      <c r="F30" s="141"/>
      <c r="G30" s="178"/>
      <c r="H30" s="141"/>
      <c r="I30" s="177"/>
      <c r="K30" s="178"/>
      <c r="L30" s="102"/>
      <c r="M30" s="178"/>
    </row>
    <row r="31" spans="1:16" ht="15.6" customHeight="1" x14ac:dyDescent="0.35">
      <c r="A31" s="70"/>
      <c r="B31" s="184" t="s">
        <v>210</v>
      </c>
      <c r="C31" s="183"/>
      <c r="D31" s="183"/>
      <c r="E31" s="178"/>
      <c r="F31" s="141"/>
      <c r="G31" s="178"/>
      <c r="H31" s="141"/>
      <c r="I31" s="178"/>
      <c r="K31" s="178"/>
      <c r="L31" s="102"/>
      <c r="M31" s="178"/>
    </row>
    <row r="32" spans="1:16" ht="15.6" customHeight="1" x14ac:dyDescent="0.2">
      <c r="A32" s="70"/>
      <c r="B32" s="183" t="s">
        <v>211</v>
      </c>
      <c r="C32" s="183"/>
      <c r="D32" s="183"/>
      <c r="E32" s="170">
        <v>18</v>
      </c>
      <c r="F32" s="170"/>
      <c r="G32" s="170">
        <v>19</v>
      </c>
      <c r="H32" s="170"/>
      <c r="I32" s="170">
        <v>0</v>
      </c>
      <c r="J32" s="170"/>
      <c r="K32" s="170">
        <v>37</v>
      </c>
      <c r="L32" s="170"/>
      <c r="M32" s="170">
        <v>0</v>
      </c>
    </row>
    <row r="33" spans="1:14" ht="13.9" customHeight="1" x14ac:dyDescent="0.35">
      <c r="A33" s="70"/>
      <c r="B33" s="183" t="s">
        <v>212</v>
      </c>
      <c r="C33" s="183"/>
      <c r="D33" s="183"/>
      <c r="E33" s="178"/>
      <c r="F33" s="141"/>
      <c r="G33" s="178"/>
      <c r="H33" s="141"/>
      <c r="I33" s="178"/>
      <c r="K33" s="178"/>
      <c r="L33" s="102"/>
      <c r="M33" s="178"/>
    </row>
    <row r="34" spans="1:14" ht="13.15" customHeight="1" x14ac:dyDescent="0.35">
      <c r="A34" s="70"/>
      <c r="B34" s="183" t="s">
        <v>67</v>
      </c>
      <c r="C34" s="183"/>
      <c r="D34" s="183"/>
      <c r="E34" s="172">
        <v>-1</v>
      </c>
      <c r="F34" s="172"/>
      <c r="G34" s="172">
        <v>-1</v>
      </c>
      <c r="H34" s="172"/>
      <c r="I34" s="172">
        <v>0</v>
      </c>
      <c r="J34" s="172"/>
      <c r="K34" s="172">
        <v>-2</v>
      </c>
      <c r="L34" s="172"/>
      <c r="M34" s="172">
        <v>0</v>
      </c>
    </row>
    <row r="35" spans="1:14" ht="16.149999999999999" customHeight="1" x14ac:dyDescent="0.35">
      <c r="A35" s="70"/>
      <c r="B35" s="125" t="s">
        <v>236</v>
      </c>
      <c r="C35" s="183"/>
      <c r="D35" s="183"/>
      <c r="E35" s="126">
        <f>E32+E34</f>
        <v>17</v>
      </c>
      <c r="F35" s="126">
        <f t="shared" ref="F35:M35" si="0">F32+F34</f>
        <v>0</v>
      </c>
      <c r="G35" s="126">
        <f t="shared" si="0"/>
        <v>18</v>
      </c>
      <c r="H35" s="126">
        <f t="shared" si="0"/>
        <v>0</v>
      </c>
      <c r="I35" s="126">
        <f t="shared" si="0"/>
        <v>0</v>
      </c>
      <c r="J35" s="126">
        <f t="shared" si="0"/>
        <v>0</v>
      </c>
      <c r="K35" s="126">
        <f t="shared" si="0"/>
        <v>35</v>
      </c>
      <c r="L35" s="126">
        <f t="shared" si="0"/>
        <v>0</v>
      </c>
      <c r="M35" s="126">
        <f t="shared" si="0"/>
        <v>0</v>
      </c>
    </row>
    <row r="36" spans="1:14" ht="11.25" customHeight="1" x14ac:dyDescent="0.35">
      <c r="A36" s="70"/>
      <c r="C36" s="183"/>
      <c r="D36" s="183"/>
      <c r="E36" s="178"/>
      <c r="F36" s="141"/>
      <c r="G36" s="178"/>
      <c r="H36" s="141"/>
      <c r="I36" s="178"/>
      <c r="K36" s="178"/>
      <c r="L36" s="102"/>
      <c r="M36" s="178"/>
    </row>
    <row r="37" spans="1:14" ht="15.75" customHeight="1" x14ac:dyDescent="0.35">
      <c r="A37" s="70"/>
      <c r="B37" s="184" t="s">
        <v>249</v>
      </c>
      <c r="C37" s="123"/>
      <c r="D37" s="123"/>
      <c r="E37" s="126">
        <v>64</v>
      </c>
      <c r="F37" s="175"/>
      <c r="G37" s="126">
        <v>65</v>
      </c>
      <c r="H37" s="175"/>
      <c r="I37" s="126">
        <v>65</v>
      </c>
      <c r="K37" s="126">
        <v>255</v>
      </c>
      <c r="L37" s="101"/>
      <c r="M37" s="126">
        <v>257</v>
      </c>
    </row>
    <row r="38" spans="1:14" ht="11.25" customHeight="1" x14ac:dyDescent="0.35">
      <c r="A38" s="70"/>
      <c r="B38" s="123"/>
      <c r="C38" s="123"/>
      <c r="D38" s="123"/>
      <c r="E38" s="178"/>
      <c r="F38" s="141"/>
      <c r="G38" s="178"/>
      <c r="H38" s="141"/>
      <c r="I38" s="178"/>
      <c r="K38" s="178"/>
      <c r="L38" s="102"/>
      <c r="M38" s="178"/>
    </row>
    <row r="39" spans="1:14" ht="15.75" customHeight="1" x14ac:dyDescent="0.35">
      <c r="A39" s="70"/>
      <c r="B39" s="122" t="s">
        <v>237</v>
      </c>
      <c r="C39" s="123"/>
      <c r="D39" s="123"/>
      <c r="E39" s="178"/>
      <c r="F39" s="141"/>
      <c r="G39" s="178"/>
      <c r="H39" s="141"/>
      <c r="I39" s="178"/>
      <c r="K39" s="178"/>
      <c r="L39" s="102"/>
      <c r="M39" s="178"/>
    </row>
    <row r="40" spans="1:14" ht="15.75" customHeight="1" x14ac:dyDescent="0.35">
      <c r="A40" s="124"/>
      <c r="B40" s="122" t="s">
        <v>75</v>
      </c>
      <c r="C40" s="125"/>
      <c r="D40" s="125"/>
      <c r="E40" s="179">
        <f>E37+E29+E19+E35</f>
        <v>204</v>
      </c>
      <c r="F40" s="179">
        <f t="shared" ref="F40:M40" si="1">F37+F29+F19+F35</f>
        <v>0</v>
      </c>
      <c r="G40" s="179">
        <f t="shared" si="1"/>
        <v>200</v>
      </c>
      <c r="H40" s="179">
        <f t="shared" si="1"/>
        <v>0</v>
      </c>
      <c r="I40" s="179">
        <f>I37+I29+I19+I35</f>
        <v>187</v>
      </c>
      <c r="J40" s="179">
        <f t="shared" si="1"/>
        <v>0</v>
      </c>
      <c r="K40" s="179">
        <f>K37+K29+K19+K35</f>
        <v>776</v>
      </c>
      <c r="L40" s="179">
        <f t="shared" si="1"/>
        <v>0</v>
      </c>
      <c r="M40" s="179">
        <f t="shared" si="1"/>
        <v>760</v>
      </c>
      <c r="N40" s="8"/>
    </row>
    <row r="41" spans="1:14" ht="12" customHeight="1" x14ac:dyDescent="0.2">
      <c r="A41" s="124"/>
      <c r="B41" s="47"/>
      <c r="C41" s="125"/>
      <c r="D41" s="125"/>
      <c r="E41" s="139"/>
      <c r="F41" s="139"/>
      <c r="G41" s="139"/>
      <c r="H41" s="139"/>
      <c r="I41" s="139"/>
      <c r="J41" s="27"/>
      <c r="K41" s="139"/>
      <c r="L41" s="46"/>
      <c r="M41" s="139"/>
      <c r="N41" s="8"/>
    </row>
    <row r="42" spans="1:14" s="41" customFormat="1" ht="15.75" customHeight="1" x14ac:dyDescent="0.2">
      <c r="A42" s="145" t="s">
        <v>213</v>
      </c>
      <c r="B42" s="145"/>
      <c r="C42" s="185"/>
      <c r="D42" s="185"/>
      <c r="E42" s="186"/>
      <c r="F42" s="185"/>
      <c r="G42" s="186"/>
      <c r="H42" s="185"/>
      <c r="I42" s="186"/>
    </row>
    <row r="43" spans="1:14" s="41" customFormat="1" ht="15.75" customHeight="1" x14ac:dyDescent="0.2">
      <c r="A43" s="185"/>
      <c r="B43" s="187" t="s">
        <v>214</v>
      </c>
      <c r="C43" s="188"/>
      <c r="D43" s="188"/>
      <c r="E43" s="186">
        <v>44</v>
      </c>
      <c r="F43" s="188"/>
      <c r="G43" s="186">
        <v>43</v>
      </c>
      <c r="H43" s="188"/>
      <c r="I43" s="186">
        <v>44</v>
      </c>
      <c r="J43" s="186">
        <v>43</v>
      </c>
      <c r="K43" s="186">
        <v>173</v>
      </c>
      <c r="L43" s="186">
        <v>43</v>
      </c>
      <c r="M43" s="186">
        <v>174</v>
      </c>
    </row>
    <row r="44" spans="1:14" s="41" customFormat="1" ht="15.75" customHeight="1" x14ac:dyDescent="0.35">
      <c r="A44" s="189"/>
      <c r="B44" s="187" t="s">
        <v>215</v>
      </c>
      <c r="C44" s="188"/>
      <c r="D44" s="188"/>
      <c r="E44" s="190">
        <v>14</v>
      </c>
      <c r="F44" s="188"/>
      <c r="G44" s="190">
        <v>14</v>
      </c>
      <c r="H44" s="188"/>
      <c r="I44" s="190">
        <v>13</v>
      </c>
      <c r="J44" s="190">
        <v>12</v>
      </c>
      <c r="K44" s="190">
        <v>55</v>
      </c>
      <c r="L44" s="190">
        <v>12</v>
      </c>
      <c r="M44" s="190">
        <v>50</v>
      </c>
    </row>
    <row r="45" spans="1:14" s="41" customFormat="1" ht="15.75" customHeight="1" x14ac:dyDescent="0.35">
      <c r="A45" s="189"/>
      <c r="B45" s="187"/>
      <c r="C45" s="188"/>
      <c r="D45" s="188"/>
      <c r="E45" s="191"/>
      <c r="F45" s="188"/>
      <c r="G45" s="191"/>
      <c r="H45" s="188"/>
      <c r="I45" s="191"/>
      <c r="J45" s="191"/>
      <c r="K45" s="191"/>
      <c r="L45" s="191"/>
      <c r="M45" s="191"/>
    </row>
    <row r="46" spans="1:14" s="41" customFormat="1" ht="15.75" customHeight="1" x14ac:dyDescent="0.35">
      <c r="A46" s="189"/>
      <c r="B46" s="192" t="s">
        <v>216</v>
      </c>
      <c r="D46" s="192"/>
      <c r="E46" s="193">
        <f>SUM(E43:E44)</f>
        <v>58</v>
      </c>
      <c r="F46" s="192"/>
      <c r="G46" s="193">
        <f>SUM(G43:G44)</f>
        <v>57</v>
      </c>
      <c r="H46" s="192"/>
      <c r="I46" s="193">
        <f>SUM(I43:I44)</f>
        <v>57</v>
      </c>
      <c r="J46" s="193">
        <f t="shared" ref="J46:M46" si="2">SUM(J43:J44)</f>
        <v>55</v>
      </c>
      <c r="K46" s="193">
        <f t="shared" si="2"/>
        <v>228</v>
      </c>
      <c r="L46" s="193">
        <f t="shared" si="2"/>
        <v>55</v>
      </c>
      <c r="M46" s="193">
        <f t="shared" si="2"/>
        <v>224</v>
      </c>
    </row>
    <row r="47" spans="1:14" s="41" customFormat="1" ht="11.25" customHeight="1" x14ac:dyDescent="0.35">
      <c r="A47" s="189"/>
      <c r="B47" s="352"/>
      <c r="C47" s="352"/>
      <c r="D47" s="187"/>
      <c r="E47" s="194"/>
      <c r="F47" s="187"/>
      <c r="G47" s="194"/>
      <c r="H47" s="187"/>
      <c r="I47" s="194"/>
      <c r="J47" s="194"/>
      <c r="K47" s="194"/>
      <c r="L47" s="194"/>
      <c r="M47" s="194"/>
    </row>
    <row r="48" spans="1:14" s="41" customFormat="1" ht="15.75" customHeight="1" x14ac:dyDescent="0.35">
      <c r="A48" s="195" t="s">
        <v>217</v>
      </c>
      <c r="B48" s="196"/>
      <c r="C48" s="197"/>
      <c r="D48" s="197"/>
      <c r="E48" s="198"/>
      <c r="F48" s="197"/>
      <c r="G48" s="198"/>
      <c r="H48" s="197"/>
      <c r="I48" s="198"/>
      <c r="J48" s="198"/>
      <c r="K48" s="198"/>
      <c r="L48" s="198"/>
      <c r="M48" s="198"/>
    </row>
    <row r="49" spans="1:13" s="41" customFormat="1" ht="15.75" customHeight="1" x14ac:dyDescent="0.2">
      <c r="A49" s="199"/>
      <c r="B49" s="200" t="s">
        <v>218</v>
      </c>
      <c r="C49" s="188"/>
      <c r="D49" s="188"/>
      <c r="E49" s="138"/>
      <c r="F49" s="188"/>
      <c r="G49" s="138"/>
      <c r="H49" s="188"/>
      <c r="I49" s="138"/>
      <c r="J49" s="138"/>
      <c r="K49" s="138"/>
      <c r="L49" s="138"/>
      <c r="M49" s="138"/>
    </row>
    <row r="50" spans="1:13" s="180" customFormat="1" ht="15.75" customHeight="1" x14ac:dyDescent="0.2">
      <c r="A50" s="201"/>
      <c r="B50" s="187" t="s">
        <v>72</v>
      </c>
      <c r="C50" s="188"/>
      <c r="D50" s="188"/>
      <c r="E50" s="202">
        <v>65</v>
      </c>
      <c r="F50" s="188"/>
      <c r="G50" s="202">
        <v>73</v>
      </c>
      <c r="H50" s="188"/>
      <c r="I50" s="202">
        <v>60</v>
      </c>
      <c r="J50" s="202">
        <v>61</v>
      </c>
      <c r="K50" s="202">
        <v>264</v>
      </c>
      <c r="L50" s="202">
        <v>61</v>
      </c>
      <c r="M50" s="202">
        <v>244</v>
      </c>
    </row>
    <row r="51" spans="1:13" s="180" customFormat="1" ht="15.75" customHeight="1" x14ac:dyDescent="0.2">
      <c r="A51" s="201"/>
      <c r="B51" s="187" t="s">
        <v>73</v>
      </c>
      <c r="C51" s="188"/>
      <c r="D51" s="188"/>
      <c r="E51" s="202">
        <v>17</v>
      </c>
      <c r="F51" s="188"/>
      <c r="G51" s="202">
        <v>20</v>
      </c>
      <c r="H51" s="188"/>
      <c r="I51" s="202">
        <v>17</v>
      </c>
      <c r="J51" s="202">
        <v>17</v>
      </c>
      <c r="K51" s="202">
        <v>77</v>
      </c>
      <c r="L51" s="202">
        <v>17</v>
      </c>
      <c r="M51" s="202">
        <v>74</v>
      </c>
    </row>
    <row r="52" spans="1:13" s="41" customFormat="1" ht="15.75" customHeight="1" x14ac:dyDescent="0.35">
      <c r="A52" s="189"/>
      <c r="B52" s="187" t="s">
        <v>219</v>
      </c>
      <c r="C52" s="188"/>
      <c r="D52" s="188"/>
      <c r="E52" s="190">
        <v>7</v>
      </c>
      <c r="F52" s="188"/>
      <c r="G52" s="190">
        <v>7</v>
      </c>
      <c r="H52" s="188"/>
      <c r="I52" s="190">
        <v>6</v>
      </c>
      <c r="J52" s="190">
        <v>6</v>
      </c>
      <c r="K52" s="190">
        <v>27</v>
      </c>
      <c r="L52" s="190">
        <v>6</v>
      </c>
      <c r="M52" s="190">
        <v>25</v>
      </c>
    </row>
    <row r="53" spans="1:13" s="41" customFormat="1" ht="15.75" customHeight="1" x14ac:dyDescent="0.2">
      <c r="A53" s="199"/>
      <c r="B53" s="355" t="s">
        <v>220</v>
      </c>
      <c r="C53" s="355"/>
      <c r="D53" s="192"/>
      <c r="E53" s="203">
        <f>SUM(E50:E52)</f>
        <v>89</v>
      </c>
      <c r="F53" s="192"/>
      <c r="G53" s="203">
        <f>SUM(G50:G52)</f>
        <v>100</v>
      </c>
      <c r="H53" s="192"/>
      <c r="I53" s="203">
        <f>SUM(I50:I52)</f>
        <v>83</v>
      </c>
      <c r="J53" s="203">
        <f t="shared" ref="J53:M53" si="3">SUM(J50:J52)</f>
        <v>84</v>
      </c>
      <c r="K53" s="203">
        <f t="shared" si="3"/>
        <v>368</v>
      </c>
      <c r="L53" s="203">
        <f t="shared" si="3"/>
        <v>84</v>
      </c>
      <c r="M53" s="203">
        <f t="shared" si="3"/>
        <v>343</v>
      </c>
    </row>
    <row r="54" spans="1:13" s="41" customFormat="1" ht="15.75" customHeight="1" x14ac:dyDescent="0.35">
      <c r="A54" s="199"/>
      <c r="B54" s="204"/>
      <c r="C54" s="204"/>
      <c r="D54" s="192"/>
      <c r="E54" s="205"/>
      <c r="F54" s="192"/>
      <c r="G54" s="205"/>
      <c r="H54" s="192"/>
      <c r="I54" s="205"/>
      <c r="J54" s="205"/>
      <c r="K54" s="205"/>
      <c r="L54" s="205"/>
      <c r="M54" s="205"/>
    </row>
    <row r="55" spans="1:13" s="41" customFormat="1" ht="15.75" customHeight="1" x14ac:dyDescent="0.35">
      <c r="A55" s="199"/>
      <c r="B55" s="351" t="s">
        <v>221</v>
      </c>
      <c r="C55" s="351"/>
      <c r="D55" s="192"/>
      <c r="E55" s="193">
        <v>20</v>
      </c>
      <c r="F55" s="192"/>
      <c r="G55" s="193">
        <v>18</v>
      </c>
      <c r="H55" s="192"/>
      <c r="I55" s="193">
        <v>16</v>
      </c>
      <c r="J55" s="193">
        <v>16</v>
      </c>
      <c r="K55" s="193">
        <v>74</v>
      </c>
      <c r="L55" s="193">
        <v>19</v>
      </c>
      <c r="M55" s="193">
        <v>63</v>
      </c>
    </row>
    <row r="56" spans="1:13" s="41" customFormat="1" ht="15.75" customHeight="1" x14ac:dyDescent="0.35">
      <c r="A56" s="199"/>
      <c r="B56" s="200"/>
      <c r="C56" s="200"/>
      <c r="D56" s="192"/>
      <c r="E56" s="193"/>
      <c r="F56" s="192"/>
      <c r="G56" s="193"/>
      <c r="H56" s="192"/>
      <c r="I56" s="193"/>
      <c r="J56" s="193"/>
      <c r="K56" s="193"/>
      <c r="L56" s="193"/>
      <c r="M56" s="193"/>
    </row>
    <row r="57" spans="1:13" s="41" customFormat="1" ht="15.75" customHeight="1" x14ac:dyDescent="0.35">
      <c r="A57" s="199"/>
      <c r="B57" s="351" t="s">
        <v>222</v>
      </c>
      <c r="C57" s="351"/>
      <c r="D57" s="192"/>
      <c r="E57" s="193">
        <f>+E53+E55</f>
        <v>109</v>
      </c>
      <c r="F57" s="192"/>
      <c r="G57" s="193">
        <f>+G53+G55</f>
        <v>118</v>
      </c>
      <c r="H57" s="192"/>
      <c r="I57" s="193">
        <f>+I53+I55</f>
        <v>99</v>
      </c>
      <c r="J57" s="193">
        <f t="shared" ref="J57:M57" si="4">+J53+J55</f>
        <v>100</v>
      </c>
      <c r="K57" s="193">
        <f t="shared" si="4"/>
        <v>442</v>
      </c>
      <c r="L57" s="193">
        <f t="shared" si="4"/>
        <v>103</v>
      </c>
      <c r="M57" s="193">
        <f t="shared" si="4"/>
        <v>406</v>
      </c>
    </row>
    <row r="58" spans="1:13" s="41" customFormat="1" ht="11.25" customHeight="1" x14ac:dyDescent="0.2">
      <c r="A58" s="199"/>
      <c r="B58" s="187"/>
      <c r="C58" s="192"/>
      <c r="D58" s="192"/>
      <c r="E58" s="186"/>
      <c r="F58" s="192"/>
      <c r="G58" s="186"/>
      <c r="H58" s="192"/>
      <c r="I58" s="186"/>
      <c r="J58" s="186"/>
      <c r="K58" s="186"/>
      <c r="L58" s="186"/>
      <c r="M58" s="186"/>
    </row>
    <row r="59" spans="1:13" s="41" customFormat="1" ht="15.75" customHeight="1" x14ac:dyDescent="0.35">
      <c r="A59" s="195" t="s">
        <v>223</v>
      </c>
      <c r="B59" s="196"/>
      <c r="C59" s="197"/>
      <c r="D59" s="197"/>
      <c r="E59" s="198"/>
      <c r="F59" s="197"/>
      <c r="G59" s="198"/>
      <c r="H59" s="197"/>
      <c r="I59" s="198"/>
      <c r="J59" s="198"/>
      <c r="K59" s="198"/>
      <c r="L59" s="198"/>
      <c r="M59" s="198"/>
    </row>
    <row r="60" spans="1:13" s="41" customFormat="1" ht="15.75" customHeight="1" x14ac:dyDescent="0.35">
      <c r="A60" s="199"/>
      <c r="B60" s="351" t="s">
        <v>224</v>
      </c>
      <c r="C60" s="351"/>
      <c r="D60" s="192"/>
      <c r="E60" s="193"/>
      <c r="F60" s="192"/>
      <c r="G60" s="206"/>
      <c r="H60" s="192"/>
      <c r="I60" s="193"/>
      <c r="J60" s="193"/>
      <c r="K60" s="193"/>
      <c r="L60" s="193"/>
      <c r="M60" s="193"/>
    </row>
    <row r="61" spans="1:13" s="41" customFormat="1" ht="15.75" customHeight="1" x14ac:dyDescent="0.2">
      <c r="A61" s="199"/>
      <c r="B61" s="187" t="s">
        <v>225</v>
      </c>
      <c r="C61" s="200"/>
      <c r="D61" s="192"/>
      <c r="E61" s="202">
        <v>4</v>
      </c>
      <c r="F61" s="192"/>
      <c r="G61" s="202">
        <v>4</v>
      </c>
      <c r="H61" s="192"/>
      <c r="I61" s="202">
        <v>3</v>
      </c>
      <c r="J61" s="202">
        <v>3</v>
      </c>
      <c r="K61" s="202">
        <v>15</v>
      </c>
      <c r="L61" s="202">
        <v>3</v>
      </c>
      <c r="M61" s="202">
        <v>10</v>
      </c>
    </row>
    <row r="62" spans="1:13" s="41" customFormat="1" ht="15.75" customHeight="1" x14ac:dyDescent="0.2">
      <c r="A62" s="199"/>
      <c r="B62" s="187" t="s">
        <v>226</v>
      </c>
      <c r="C62" s="200"/>
      <c r="D62" s="192"/>
      <c r="E62" s="202">
        <v>47</v>
      </c>
      <c r="F62" s="192"/>
      <c r="G62" s="202">
        <v>47</v>
      </c>
      <c r="H62" s="192"/>
      <c r="I62" s="202">
        <v>11</v>
      </c>
      <c r="J62" s="202">
        <v>11</v>
      </c>
      <c r="K62" s="202">
        <v>130</v>
      </c>
      <c r="L62" s="202">
        <v>11</v>
      </c>
      <c r="M62" s="202">
        <v>40</v>
      </c>
    </row>
    <row r="63" spans="1:13" s="41" customFormat="1" ht="15.75" customHeight="1" x14ac:dyDescent="0.2">
      <c r="A63" s="199"/>
      <c r="B63" s="187" t="s">
        <v>227</v>
      </c>
      <c r="C63" s="200"/>
      <c r="D63" s="192"/>
      <c r="E63" s="202">
        <v>18</v>
      </c>
      <c r="F63" s="192"/>
      <c r="G63" s="202">
        <v>15</v>
      </c>
      <c r="H63" s="192"/>
      <c r="I63" s="202">
        <v>4</v>
      </c>
      <c r="J63" s="202">
        <v>3</v>
      </c>
      <c r="K63" s="202">
        <v>43</v>
      </c>
      <c r="L63" s="202">
        <v>3</v>
      </c>
      <c r="M63" s="202">
        <v>14</v>
      </c>
    </row>
    <row r="64" spans="1:13" s="41" customFormat="1" ht="15.75" customHeight="1" x14ac:dyDescent="0.35">
      <c r="A64" s="199"/>
      <c r="B64" s="187" t="s">
        <v>228</v>
      </c>
      <c r="C64" s="200"/>
      <c r="D64" s="192"/>
      <c r="E64" s="190">
        <v>14</v>
      </c>
      <c r="F64" s="192"/>
      <c r="G64" s="190">
        <v>12</v>
      </c>
      <c r="H64" s="192"/>
      <c r="I64" s="190">
        <v>7</v>
      </c>
      <c r="J64" s="190">
        <v>5</v>
      </c>
      <c r="K64" s="190">
        <v>42</v>
      </c>
      <c r="L64" s="190">
        <v>5</v>
      </c>
      <c r="M64" s="190">
        <v>25</v>
      </c>
    </row>
    <row r="65" spans="1:16" s="41" customFormat="1" ht="15.75" customHeight="1" x14ac:dyDescent="0.35">
      <c r="A65" s="199"/>
      <c r="B65" s="145" t="s">
        <v>229</v>
      </c>
      <c r="C65" s="200"/>
      <c r="D65" s="192"/>
      <c r="E65" s="206">
        <f>SUM(E60:E64)</f>
        <v>83</v>
      </c>
      <c r="F65" s="192"/>
      <c r="G65" s="206">
        <f>SUM(G60:G64)</f>
        <v>78</v>
      </c>
      <c r="H65" s="192"/>
      <c r="I65" s="206">
        <f>SUM(I61:I64)</f>
        <v>25</v>
      </c>
      <c r="J65" s="206">
        <f t="shared" ref="J65:L65" si="5">SUM(J60:J64)</f>
        <v>22</v>
      </c>
      <c r="K65" s="206">
        <f t="shared" si="5"/>
        <v>230</v>
      </c>
      <c r="L65" s="206">
        <f t="shared" si="5"/>
        <v>22</v>
      </c>
      <c r="M65" s="206">
        <f>SUM(M61:M64)</f>
        <v>89</v>
      </c>
      <c r="P65" s="206"/>
    </row>
    <row r="66" spans="1:16" s="41" customFormat="1" ht="15.75" customHeight="1" x14ac:dyDescent="0.35">
      <c r="A66" s="195"/>
      <c r="B66" s="196"/>
      <c r="C66" s="197"/>
      <c r="D66" s="197"/>
      <c r="E66" s="198"/>
      <c r="F66" s="197"/>
      <c r="G66" s="198"/>
      <c r="H66" s="197"/>
      <c r="I66" s="198"/>
      <c r="J66" s="198"/>
      <c r="K66" s="198"/>
      <c r="L66" s="198"/>
      <c r="M66" s="198"/>
    </row>
    <row r="67" spans="1:16" s="41" customFormat="1" ht="15.75" customHeight="1" x14ac:dyDescent="0.2">
      <c r="A67" s="145"/>
      <c r="B67" s="200" t="s">
        <v>230</v>
      </c>
      <c r="C67" s="185"/>
      <c r="D67" s="185"/>
      <c r="E67" s="207"/>
      <c r="F67" s="185"/>
      <c r="G67" s="207"/>
      <c r="H67" s="185"/>
      <c r="I67" s="207"/>
      <c r="J67" s="207"/>
      <c r="K67" s="207"/>
      <c r="L67" s="207"/>
      <c r="M67" s="207"/>
    </row>
    <row r="68" spans="1:16" s="41" customFormat="1" ht="15.75" customHeight="1" x14ac:dyDescent="0.2">
      <c r="A68" s="208"/>
      <c r="B68" s="187" t="s">
        <v>231</v>
      </c>
      <c r="C68" s="137"/>
      <c r="D68" s="137"/>
      <c r="E68" s="186">
        <v>43</v>
      </c>
      <c r="F68" s="137"/>
      <c r="G68" s="186">
        <v>36</v>
      </c>
      <c r="H68" s="137"/>
      <c r="I68" s="186">
        <v>36</v>
      </c>
      <c r="J68" s="186">
        <v>36</v>
      </c>
      <c r="K68" s="186">
        <v>152</v>
      </c>
      <c r="L68" s="186">
        <v>36</v>
      </c>
      <c r="M68" s="186">
        <v>143</v>
      </c>
    </row>
    <row r="69" spans="1:16" s="41" customFormat="1" ht="15.75" customHeight="1" x14ac:dyDescent="0.2">
      <c r="A69" s="208"/>
      <c r="B69" s="187" t="s">
        <v>232</v>
      </c>
      <c r="C69" s="137"/>
      <c r="D69" s="137"/>
      <c r="E69" s="209">
        <v>13</v>
      </c>
      <c r="F69" s="137"/>
      <c r="G69" s="209">
        <v>9</v>
      </c>
      <c r="H69" s="137"/>
      <c r="I69" s="209">
        <v>12</v>
      </c>
      <c r="J69" s="209">
        <v>7</v>
      </c>
      <c r="K69" s="209">
        <v>38</v>
      </c>
      <c r="L69" s="209">
        <v>7</v>
      </c>
      <c r="M69" s="209">
        <v>29</v>
      </c>
    </row>
    <row r="70" spans="1:16" s="41" customFormat="1" ht="15.75" customHeight="1" x14ac:dyDescent="0.35">
      <c r="A70" s="137"/>
      <c r="B70" s="187" t="s">
        <v>233</v>
      </c>
      <c r="C70" s="137"/>
      <c r="D70" s="137"/>
      <c r="E70" s="190">
        <v>10</v>
      </c>
      <c r="F70" s="137"/>
      <c r="G70" s="190">
        <v>8</v>
      </c>
      <c r="H70" s="137"/>
      <c r="I70" s="190">
        <v>6</v>
      </c>
      <c r="J70" s="190">
        <v>8</v>
      </c>
      <c r="K70" s="190">
        <v>29</v>
      </c>
      <c r="L70" s="190">
        <v>8</v>
      </c>
      <c r="M70" s="190">
        <v>23</v>
      </c>
    </row>
    <row r="71" spans="1:16" s="41" customFormat="1" ht="15.75" customHeight="1" x14ac:dyDescent="0.35">
      <c r="A71" s="145"/>
      <c r="B71" s="145" t="s">
        <v>76</v>
      </c>
      <c r="C71" s="185"/>
      <c r="D71" s="185"/>
      <c r="E71" s="193">
        <f>SUM(E68:E70)</f>
        <v>66</v>
      </c>
      <c r="F71" s="185"/>
      <c r="G71" s="193">
        <f>SUM(G68:G70)</f>
        <v>53</v>
      </c>
      <c r="H71" s="185"/>
      <c r="I71" s="193">
        <f>SUM(I68:I70)</f>
        <v>54</v>
      </c>
      <c r="J71" s="193">
        <f t="shared" ref="J71:M71" si="6">SUM(J68:J70)</f>
        <v>51</v>
      </c>
      <c r="K71" s="193">
        <f t="shared" si="6"/>
        <v>219</v>
      </c>
      <c r="L71" s="193">
        <f t="shared" si="6"/>
        <v>51</v>
      </c>
      <c r="M71" s="193">
        <f t="shared" si="6"/>
        <v>195</v>
      </c>
    </row>
    <row r="72" spans="1:16" s="41" customFormat="1" ht="15.75" customHeight="1" x14ac:dyDescent="0.35">
      <c r="A72" s="145"/>
      <c r="B72" s="145"/>
      <c r="C72" s="185"/>
      <c r="D72" s="185"/>
      <c r="E72" s="193"/>
      <c r="F72" s="185"/>
      <c r="G72" s="193"/>
      <c r="H72" s="185"/>
      <c r="I72" s="193"/>
      <c r="J72" s="193"/>
      <c r="K72" s="193"/>
      <c r="L72" s="193"/>
      <c r="M72" s="193"/>
    </row>
    <row r="73" spans="1:16" s="41" customFormat="1" ht="15.75" customHeight="1" x14ac:dyDescent="0.35">
      <c r="A73" s="199"/>
      <c r="B73" s="351" t="s">
        <v>234</v>
      </c>
      <c r="C73" s="351"/>
      <c r="D73" s="192"/>
      <c r="E73" s="193">
        <f>+E65+E71</f>
        <v>149</v>
      </c>
      <c r="F73" s="192"/>
      <c r="G73" s="193">
        <f>+G65+G71</f>
        <v>131</v>
      </c>
      <c r="H73" s="192"/>
      <c r="I73" s="193">
        <f>+I65+I71</f>
        <v>79</v>
      </c>
      <c r="J73" s="193">
        <f t="shared" ref="J73:L73" si="7">+J65+J71</f>
        <v>73</v>
      </c>
      <c r="K73" s="193">
        <f t="shared" si="7"/>
        <v>449</v>
      </c>
      <c r="L73" s="193">
        <f t="shared" si="7"/>
        <v>73</v>
      </c>
      <c r="M73" s="193">
        <f>+M65+M71</f>
        <v>284</v>
      </c>
    </row>
    <row r="74" spans="1:16" s="41" customFormat="1" ht="15.75" customHeight="1" x14ac:dyDescent="0.2">
      <c r="A74" s="145"/>
      <c r="B74" s="145"/>
      <c r="C74" s="185"/>
      <c r="D74" s="185"/>
      <c r="E74" s="207"/>
      <c r="F74" s="185"/>
      <c r="G74" s="207"/>
      <c r="H74" s="185"/>
      <c r="I74" s="207"/>
      <c r="J74" s="207"/>
      <c r="K74" s="207"/>
      <c r="L74" s="207"/>
      <c r="M74" s="207"/>
    </row>
    <row r="75" spans="1:16" s="41" customFormat="1" ht="15.75" customHeight="1" x14ac:dyDescent="0.2">
      <c r="A75" s="210" t="s">
        <v>128</v>
      </c>
      <c r="B75" s="145"/>
      <c r="C75" s="210"/>
      <c r="D75" s="210"/>
      <c r="E75" s="211"/>
      <c r="F75" s="210"/>
      <c r="G75" s="211"/>
      <c r="H75" s="210"/>
      <c r="I75" s="211"/>
      <c r="J75" s="211"/>
      <c r="K75" s="211"/>
      <c r="L75" s="211"/>
      <c r="M75" s="211"/>
    </row>
    <row r="76" spans="1:16" s="41" customFormat="1" ht="15.75" customHeight="1" x14ac:dyDescent="0.35">
      <c r="A76" s="210" t="s">
        <v>53</v>
      </c>
      <c r="C76" s="200"/>
      <c r="D76" s="200"/>
      <c r="E76" s="212">
        <f>+E40+E46+E57+E73</f>
        <v>520</v>
      </c>
      <c r="F76" s="200"/>
      <c r="G76" s="212">
        <f>+G40+G46+G57+G73</f>
        <v>506</v>
      </c>
      <c r="H76" s="200"/>
      <c r="I76" s="212">
        <f>+I40+I46+I57+I73</f>
        <v>422</v>
      </c>
      <c r="J76" s="212">
        <f t="shared" ref="J76:M76" si="8">+J40+J46+J57+J73</f>
        <v>228</v>
      </c>
      <c r="K76" s="212">
        <f t="shared" si="8"/>
        <v>1895</v>
      </c>
      <c r="L76" s="212">
        <f t="shared" si="8"/>
        <v>231</v>
      </c>
      <c r="M76" s="212">
        <f t="shared" si="8"/>
        <v>1674</v>
      </c>
    </row>
  </sheetData>
  <mergeCells count="11">
    <mergeCell ref="B73:C73"/>
    <mergeCell ref="B47:C47"/>
    <mergeCell ref="A1:M1"/>
    <mergeCell ref="A2:M2"/>
    <mergeCell ref="A3:M3"/>
    <mergeCell ref="E5:I5"/>
    <mergeCell ref="K5:M5"/>
    <mergeCell ref="B53:C53"/>
    <mergeCell ref="B55:C55"/>
    <mergeCell ref="B57:C57"/>
    <mergeCell ref="B60:C60"/>
  </mergeCells>
  <printOptions horizontalCentered="1"/>
  <pageMargins left="0.5" right="0.5" top="0.31" bottom="0.26" header="0.5" footer="0.2"/>
  <pageSetup scale="65" orientation="portrait" r:id="rId1"/>
  <headerFooter alignWithMargins="0"/>
  <ignoredErrors>
    <ignoredError sqref="E8:M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M58"/>
  <sheetViews>
    <sheetView zoomScale="85" zoomScaleNormal="85" zoomScaleSheetLayoutView="89" workbookViewId="0">
      <selection sqref="A1:I1"/>
    </sheetView>
  </sheetViews>
  <sheetFormatPr defaultColWidth="10.6640625" defaultRowHeight="12.75" x14ac:dyDescent="0.2"/>
  <cols>
    <col min="1" max="1" width="2.83203125" style="50" customWidth="1"/>
    <col min="2" max="2" width="4.6640625" style="52" customWidth="1"/>
    <col min="3" max="3" width="5.83203125" style="50" customWidth="1"/>
    <col min="4" max="4" width="83.1640625" style="50" customWidth="1"/>
    <col min="5" max="5" width="20.33203125" style="43" customWidth="1"/>
    <col min="6" max="6" width="5.1640625" style="43" customWidth="1"/>
    <col min="7" max="7" width="20.33203125" style="43" customWidth="1"/>
    <col min="8" max="8" width="1.83203125" style="50" customWidth="1"/>
    <col min="9" max="9" width="2" style="50" customWidth="1"/>
    <col min="10" max="10" width="1.83203125" style="50" customWidth="1"/>
    <col min="11" max="16384" width="10.6640625" style="50"/>
  </cols>
  <sheetData>
    <row r="1" spans="1:39" ht="15.75" customHeight="1" x14ac:dyDescent="0.2">
      <c r="A1" s="356" t="s">
        <v>59</v>
      </c>
      <c r="B1" s="356"/>
      <c r="C1" s="356"/>
      <c r="D1" s="356"/>
      <c r="E1" s="356"/>
      <c r="F1" s="356"/>
      <c r="G1" s="356"/>
      <c r="H1" s="356"/>
      <c r="I1" s="356"/>
      <c r="J1" s="214"/>
    </row>
    <row r="2" spans="1:39" ht="15.75" customHeight="1" x14ac:dyDescent="0.2">
      <c r="A2" s="356" t="s">
        <v>115</v>
      </c>
      <c r="B2" s="356"/>
      <c r="C2" s="356"/>
      <c r="D2" s="356"/>
      <c r="E2" s="356"/>
      <c r="F2" s="356"/>
      <c r="G2" s="356"/>
      <c r="H2" s="356"/>
      <c r="I2" s="356"/>
      <c r="J2" s="214"/>
    </row>
    <row r="3" spans="1:39" ht="15.75" customHeight="1" x14ac:dyDescent="0.2">
      <c r="A3" s="356" t="s">
        <v>0</v>
      </c>
      <c r="B3" s="356"/>
      <c r="C3" s="356"/>
      <c r="D3" s="356"/>
      <c r="E3" s="356"/>
      <c r="F3" s="356"/>
      <c r="G3" s="356"/>
      <c r="H3" s="356"/>
      <c r="I3" s="356"/>
      <c r="J3" s="51"/>
    </row>
    <row r="4" spans="1:39" ht="8.25" customHeight="1" x14ac:dyDescent="0.2">
      <c r="I4" s="53"/>
    </row>
    <row r="5" spans="1:39" ht="13.5" customHeight="1" x14ac:dyDescent="0.2">
      <c r="B5" s="54"/>
      <c r="C5" s="55"/>
      <c r="D5" s="55"/>
      <c r="E5" s="44" t="s">
        <v>1</v>
      </c>
      <c r="F5" s="56"/>
      <c r="G5" s="44" t="s">
        <v>1</v>
      </c>
      <c r="H5" s="54"/>
      <c r="I5" s="57"/>
    </row>
    <row r="6" spans="1:39" ht="13.5" customHeight="1" x14ac:dyDescent="0.2">
      <c r="B6" s="54"/>
      <c r="C6" s="55"/>
      <c r="D6" s="55"/>
      <c r="E6" s="72" t="str">
        <f>'Income Statement'!C9</f>
        <v>2013</v>
      </c>
      <c r="F6" s="71"/>
      <c r="G6" s="72" t="str">
        <f>'Income Statement'!G9</f>
        <v>2012</v>
      </c>
      <c r="H6" s="54"/>
      <c r="I6" s="57"/>
    </row>
    <row r="7" spans="1:39" s="58" customFormat="1" ht="19.5" customHeight="1" x14ac:dyDescent="0.2">
      <c r="B7" s="214" t="s">
        <v>2</v>
      </c>
      <c r="C7" s="51"/>
      <c r="D7" s="51"/>
      <c r="E7" s="323" t="s">
        <v>52</v>
      </c>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row>
    <row r="8" spans="1:39" ht="19.5" customHeight="1" x14ac:dyDescent="0.2">
      <c r="B8" s="60" t="s">
        <v>3</v>
      </c>
      <c r="C8" s="55"/>
      <c r="D8" s="55"/>
      <c r="E8" s="73"/>
      <c r="F8" s="73"/>
      <c r="G8" s="73"/>
      <c r="H8" s="55"/>
      <c r="I8" s="55"/>
    </row>
    <row r="9" spans="1:39" ht="19.5" customHeight="1" x14ac:dyDescent="0.2">
      <c r="A9" s="61"/>
      <c r="B9" s="54"/>
      <c r="C9" s="55" t="s">
        <v>4</v>
      </c>
      <c r="D9" s="55"/>
      <c r="E9" s="75">
        <v>425</v>
      </c>
      <c r="F9" s="74"/>
      <c r="G9" s="75">
        <v>497</v>
      </c>
      <c r="H9" s="62"/>
      <c r="I9" s="55"/>
      <c r="K9" s="61"/>
    </row>
    <row r="10" spans="1:39" ht="19.5" customHeight="1" x14ac:dyDescent="0.2">
      <c r="A10" s="61"/>
      <c r="B10" s="54"/>
      <c r="C10" s="55" t="s">
        <v>95</v>
      </c>
      <c r="D10" s="55"/>
      <c r="E10" s="77">
        <v>84</v>
      </c>
      <c r="F10" s="76"/>
      <c r="G10" s="77">
        <v>85</v>
      </c>
      <c r="H10" s="62"/>
      <c r="I10" s="55"/>
      <c r="K10" s="61"/>
    </row>
    <row r="11" spans="1:39" ht="19.5" customHeight="1" x14ac:dyDescent="0.2">
      <c r="A11" s="61"/>
      <c r="B11" s="54"/>
      <c r="C11" s="55" t="s">
        <v>61</v>
      </c>
      <c r="E11" s="77">
        <v>162</v>
      </c>
      <c r="F11" s="77"/>
      <c r="G11" s="77">
        <v>223</v>
      </c>
      <c r="H11" s="55"/>
      <c r="I11" s="55"/>
    </row>
    <row r="12" spans="1:39" ht="19.5" customHeight="1" x14ac:dyDescent="0.2">
      <c r="B12" s="54"/>
      <c r="C12" s="55" t="s">
        <v>5</v>
      </c>
      <c r="D12" s="55"/>
      <c r="E12" s="77">
        <v>393</v>
      </c>
      <c r="F12" s="77"/>
      <c r="G12" s="77">
        <v>333</v>
      </c>
      <c r="H12" s="55"/>
      <c r="I12" s="55"/>
    </row>
    <row r="13" spans="1:39" ht="19.5" customHeight="1" x14ac:dyDescent="0.2">
      <c r="B13" s="54"/>
      <c r="C13" s="55" t="s">
        <v>35</v>
      </c>
      <c r="D13" s="55"/>
      <c r="E13" s="77">
        <v>12</v>
      </c>
      <c r="F13" s="77"/>
      <c r="G13" s="77">
        <v>33</v>
      </c>
      <c r="H13" s="55"/>
      <c r="I13" s="55"/>
    </row>
    <row r="14" spans="1:39" ht="19.5" customHeight="1" x14ac:dyDescent="0.2">
      <c r="B14" s="54"/>
      <c r="C14" s="55" t="s">
        <v>194</v>
      </c>
      <c r="D14" s="55"/>
      <c r="E14" s="46">
        <v>1961</v>
      </c>
      <c r="F14" s="77"/>
      <c r="G14" s="46">
        <v>209</v>
      </c>
      <c r="H14" s="55"/>
      <c r="I14" s="55"/>
    </row>
    <row r="15" spans="1:39" ht="19.5" customHeight="1" x14ac:dyDescent="0.2">
      <c r="B15" s="54"/>
      <c r="C15" s="55" t="s">
        <v>6</v>
      </c>
      <c r="D15" s="55"/>
      <c r="E15" s="78">
        <v>126</v>
      </c>
      <c r="F15" s="77"/>
      <c r="G15" s="78">
        <v>112</v>
      </c>
      <c r="H15" s="55"/>
      <c r="I15" s="55"/>
    </row>
    <row r="16" spans="1:39" ht="19.5" customHeight="1" x14ac:dyDescent="0.2">
      <c r="B16" s="55" t="s">
        <v>7</v>
      </c>
      <c r="C16" s="55"/>
      <c r="D16" s="55"/>
      <c r="E16" s="46">
        <f>SUM(E9:E15)</f>
        <v>3163</v>
      </c>
      <c r="F16" s="77"/>
      <c r="G16" s="46">
        <f>SUM(G9:G15)</f>
        <v>1492</v>
      </c>
      <c r="H16" s="55"/>
      <c r="I16" s="55"/>
    </row>
    <row r="17" spans="1:11" ht="19.5" customHeight="1" x14ac:dyDescent="0.2">
      <c r="B17" s="55" t="s">
        <v>97</v>
      </c>
      <c r="C17" s="55"/>
      <c r="D17" s="55"/>
      <c r="E17" s="46">
        <v>0</v>
      </c>
      <c r="F17" s="77"/>
      <c r="G17" s="46">
        <v>25</v>
      </c>
      <c r="H17" s="55"/>
      <c r="I17" s="55"/>
    </row>
    <row r="18" spans="1:11" ht="19.5" customHeight="1" x14ac:dyDescent="0.2">
      <c r="B18" s="55" t="s">
        <v>46</v>
      </c>
      <c r="C18" s="55"/>
      <c r="D18" s="55"/>
      <c r="E18" s="48">
        <v>268</v>
      </c>
      <c r="F18" s="77"/>
      <c r="G18" s="48">
        <v>211</v>
      </c>
      <c r="H18" s="55"/>
      <c r="I18" s="55"/>
    </row>
    <row r="19" spans="1:11" ht="19.5" customHeight="1" x14ac:dyDescent="0.2">
      <c r="B19" s="55" t="s">
        <v>36</v>
      </c>
      <c r="C19" s="55"/>
      <c r="D19" s="55"/>
      <c r="E19" s="48">
        <v>404</v>
      </c>
      <c r="F19" s="77"/>
      <c r="G19" s="48">
        <v>294</v>
      </c>
      <c r="H19" s="55"/>
      <c r="I19" s="55"/>
    </row>
    <row r="20" spans="1:11" ht="19.5" customHeight="1" x14ac:dyDescent="0.2">
      <c r="B20" s="55" t="s">
        <v>8</v>
      </c>
      <c r="C20" s="55"/>
      <c r="D20" s="55"/>
      <c r="E20" s="108">
        <v>6186</v>
      </c>
      <c r="F20" s="77"/>
      <c r="G20" s="108">
        <v>5335</v>
      </c>
      <c r="H20" s="55"/>
      <c r="I20" s="55"/>
    </row>
    <row r="21" spans="1:11" ht="19.5" customHeight="1" x14ac:dyDescent="0.2">
      <c r="B21" s="55" t="s">
        <v>9</v>
      </c>
      <c r="C21" s="55"/>
      <c r="D21" s="55"/>
      <c r="E21" s="39">
        <v>2386</v>
      </c>
      <c r="F21" s="77"/>
      <c r="G21" s="48">
        <v>1650</v>
      </c>
      <c r="H21" s="63"/>
      <c r="I21" s="55"/>
    </row>
    <row r="22" spans="1:11" ht="19.5" customHeight="1" x14ac:dyDescent="0.2">
      <c r="B22" s="55" t="s">
        <v>179</v>
      </c>
      <c r="C22" s="55"/>
      <c r="D22" s="55"/>
      <c r="E22" s="48">
        <v>170</v>
      </c>
      <c r="F22" s="77"/>
      <c r="G22" s="48">
        <v>125</v>
      </c>
      <c r="H22" s="64"/>
      <c r="I22" s="55"/>
    </row>
    <row r="23" spans="1:11" ht="19.5" customHeight="1" thickBot="1" x14ac:dyDescent="0.25">
      <c r="B23" s="55" t="s">
        <v>10</v>
      </c>
      <c r="C23" s="54"/>
      <c r="D23" s="54"/>
      <c r="E23" s="80">
        <f>SUM(E16:E22)</f>
        <v>12577</v>
      </c>
      <c r="F23" s="79"/>
      <c r="G23" s="80">
        <f>SUM(G16:G22)</f>
        <v>9132</v>
      </c>
      <c r="H23" s="64"/>
      <c r="I23" s="55"/>
    </row>
    <row r="24" spans="1:11" ht="9.75" customHeight="1" thickTop="1" x14ac:dyDescent="0.2">
      <c r="F24" s="81"/>
      <c r="I24" s="55"/>
    </row>
    <row r="25" spans="1:11" ht="19.5" customHeight="1" x14ac:dyDescent="0.2">
      <c r="A25" s="52"/>
      <c r="B25" s="54" t="s">
        <v>110</v>
      </c>
      <c r="C25" s="55"/>
      <c r="D25" s="55"/>
      <c r="E25" s="49"/>
      <c r="F25" s="73"/>
      <c r="G25" s="49"/>
      <c r="H25" s="65"/>
      <c r="I25" s="55"/>
    </row>
    <row r="26" spans="1:11" ht="19.5" customHeight="1" x14ac:dyDescent="0.2">
      <c r="B26" s="60" t="s">
        <v>11</v>
      </c>
      <c r="C26" s="51"/>
      <c r="D26" s="55"/>
      <c r="E26" s="108"/>
      <c r="F26" s="73"/>
      <c r="G26" s="108"/>
      <c r="H26" s="55"/>
      <c r="I26" s="55"/>
    </row>
    <row r="27" spans="1:11" ht="19.5" customHeight="1" x14ac:dyDescent="0.2">
      <c r="B27" s="54"/>
      <c r="C27" s="55" t="s">
        <v>12</v>
      </c>
      <c r="D27" s="55"/>
      <c r="E27" s="82">
        <v>228</v>
      </c>
      <c r="F27" s="74"/>
      <c r="G27" s="82">
        <v>172</v>
      </c>
      <c r="H27" s="55"/>
      <c r="I27" s="55"/>
    </row>
    <row r="28" spans="1:11" ht="19.5" customHeight="1" x14ac:dyDescent="0.2">
      <c r="B28" s="54"/>
      <c r="C28" s="55" t="s">
        <v>62</v>
      </c>
      <c r="D28" s="55"/>
      <c r="E28" s="84">
        <v>82</v>
      </c>
      <c r="F28" s="83"/>
      <c r="G28" s="84">
        <v>97</v>
      </c>
      <c r="H28" s="55"/>
      <c r="I28" s="55"/>
    </row>
    <row r="29" spans="1:11" ht="19.5" customHeight="1" x14ac:dyDescent="0.2">
      <c r="B29" s="54"/>
      <c r="C29" s="55" t="s">
        <v>13</v>
      </c>
      <c r="D29" s="55"/>
      <c r="E29" s="84">
        <v>154</v>
      </c>
      <c r="F29" s="83"/>
      <c r="G29" s="84">
        <v>111</v>
      </c>
      <c r="H29" s="55"/>
      <c r="I29" s="55"/>
    </row>
    <row r="30" spans="1:11" ht="19.5" customHeight="1" x14ac:dyDescent="0.2">
      <c r="B30" s="54"/>
      <c r="C30" s="55" t="s">
        <v>14</v>
      </c>
      <c r="D30" s="55"/>
      <c r="E30" s="84">
        <v>151</v>
      </c>
      <c r="F30" s="83"/>
      <c r="G30" s="84">
        <v>139</v>
      </c>
      <c r="H30" s="55"/>
      <c r="I30" s="55"/>
    </row>
    <row r="31" spans="1:11" ht="19.5" customHeight="1" x14ac:dyDescent="0.2">
      <c r="B31" s="50"/>
      <c r="C31" s="55" t="s">
        <v>124</v>
      </c>
      <c r="D31" s="55"/>
      <c r="E31" s="84">
        <f>97+40+4</f>
        <v>141</v>
      </c>
      <c r="F31" s="83"/>
      <c r="G31" s="84">
        <v>119</v>
      </c>
      <c r="H31" s="55"/>
      <c r="I31" s="55"/>
      <c r="K31" s="66"/>
    </row>
    <row r="32" spans="1:11" ht="19.5" customHeight="1" x14ac:dyDescent="0.2">
      <c r="B32" s="50"/>
      <c r="C32" s="55" t="s">
        <v>43</v>
      </c>
      <c r="D32" s="55"/>
      <c r="E32" s="84">
        <v>38</v>
      </c>
      <c r="F32" s="83"/>
      <c r="G32" s="84">
        <v>35</v>
      </c>
      <c r="H32" s="55"/>
      <c r="I32" s="55"/>
      <c r="K32" s="66"/>
    </row>
    <row r="33" spans="2:11" ht="19.5" customHeight="1" x14ac:dyDescent="0.2">
      <c r="B33" s="50"/>
      <c r="C33" s="55" t="s">
        <v>194</v>
      </c>
      <c r="D33" s="55"/>
      <c r="E33" s="84">
        <v>1961</v>
      </c>
      <c r="F33" s="83"/>
      <c r="G33" s="84">
        <v>209</v>
      </c>
      <c r="H33" s="55"/>
      <c r="I33" s="55"/>
      <c r="K33" s="66"/>
    </row>
    <row r="34" spans="2:11" ht="19.5" customHeight="1" x14ac:dyDescent="0.2">
      <c r="B34" s="50"/>
      <c r="C34" s="55" t="s">
        <v>89</v>
      </c>
      <c r="D34" s="55"/>
      <c r="E34" s="85">
        <v>45</v>
      </c>
      <c r="F34" s="83"/>
      <c r="G34" s="85">
        <v>136</v>
      </c>
      <c r="H34" s="55"/>
      <c r="I34" s="55"/>
      <c r="K34" s="66"/>
    </row>
    <row r="35" spans="2:11" ht="19.5" customHeight="1" x14ac:dyDescent="0.2">
      <c r="B35" s="55" t="s">
        <v>15</v>
      </c>
      <c r="C35" s="55"/>
      <c r="D35" s="55"/>
      <c r="E35" s="84">
        <f>SUM(E27:E34)</f>
        <v>2800</v>
      </c>
      <c r="F35" s="83"/>
      <c r="G35" s="84">
        <f>SUM(G27:G34)</f>
        <v>1018</v>
      </c>
      <c r="H35" s="67"/>
      <c r="I35" s="55"/>
      <c r="J35" s="68"/>
    </row>
    <row r="36" spans="2:11" ht="19.5" customHeight="1" x14ac:dyDescent="0.2">
      <c r="B36" s="55" t="s">
        <v>41</v>
      </c>
      <c r="D36" s="55"/>
      <c r="E36" s="84">
        <v>2589</v>
      </c>
      <c r="F36" s="83"/>
      <c r="G36" s="84">
        <v>1840</v>
      </c>
      <c r="H36" s="55"/>
      <c r="I36" s="55"/>
    </row>
    <row r="37" spans="2:11" ht="19.5" customHeight="1" x14ac:dyDescent="0.2">
      <c r="B37" s="55" t="s">
        <v>37</v>
      </c>
      <c r="C37" s="55"/>
      <c r="D37" s="55"/>
      <c r="E37" s="84">
        <v>708</v>
      </c>
      <c r="F37" s="83"/>
      <c r="G37" s="84">
        <v>713</v>
      </c>
      <c r="H37" s="55"/>
    </row>
    <row r="38" spans="2:11" ht="19.5" customHeight="1" x14ac:dyDescent="0.2">
      <c r="B38" s="55" t="s">
        <v>16</v>
      </c>
      <c r="C38" s="55"/>
      <c r="D38" s="55"/>
      <c r="E38" s="84">
        <v>143</v>
      </c>
      <c r="F38" s="83"/>
      <c r="G38" s="84">
        <v>156</v>
      </c>
      <c r="H38" s="55"/>
    </row>
    <row r="39" spans="2:11" ht="19.5" customHeight="1" x14ac:dyDescent="0.2">
      <c r="B39" s="55" t="s">
        <v>180</v>
      </c>
      <c r="C39" s="55"/>
      <c r="D39" s="55"/>
      <c r="E39" s="86">
        <v>153</v>
      </c>
      <c r="F39" s="83"/>
      <c r="G39" s="86">
        <v>196</v>
      </c>
      <c r="H39" s="55"/>
    </row>
    <row r="40" spans="2:11" ht="19.5" customHeight="1" x14ac:dyDescent="0.2">
      <c r="B40" s="55" t="s">
        <v>17</v>
      </c>
      <c r="C40" s="55"/>
      <c r="D40" s="55"/>
      <c r="E40" s="84">
        <f>SUM(E35:E39)</f>
        <v>6393</v>
      </c>
      <c r="F40" s="83"/>
      <c r="G40" s="84">
        <f>SUM(G35:G39)</f>
        <v>3923</v>
      </c>
      <c r="H40" s="55"/>
    </row>
    <row r="41" spans="2:11" ht="12.75" customHeight="1" x14ac:dyDescent="0.2">
      <c r="B41" s="55"/>
      <c r="C41" s="55"/>
      <c r="D41" s="55"/>
      <c r="E41" s="84"/>
      <c r="F41" s="87"/>
      <c r="G41" s="84"/>
      <c r="H41" s="55"/>
    </row>
    <row r="42" spans="2:11" ht="19.5" customHeight="1" x14ac:dyDescent="0.2">
      <c r="B42" s="54" t="s">
        <v>116</v>
      </c>
      <c r="C42" s="55"/>
      <c r="D42" s="55"/>
      <c r="E42" s="84"/>
      <c r="F42" s="87"/>
      <c r="G42" s="84"/>
      <c r="H42" s="55"/>
    </row>
    <row r="43" spans="2:11" ht="19.5" customHeight="1" x14ac:dyDescent="0.2">
      <c r="B43" s="54" t="s">
        <v>101</v>
      </c>
      <c r="C43" s="55"/>
      <c r="D43" s="55"/>
      <c r="E43" s="49"/>
      <c r="F43" s="49"/>
      <c r="G43" s="49"/>
      <c r="H43" s="48"/>
    </row>
    <row r="44" spans="2:11" ht="19.5" customHeight="1" x14ac:dyDescent="0.2">
      <c r="B44" s="55" t="s">
        <v>102</v>
      </c>
      <c r="C44" s="55"/>
      <c r="D44" s="55"/>
      <c r="E44" s="49"/>
      <c r="F44" s="49"/>
      <c r="G44" s="49"/>
      <c r="H44" s="48"/>
    </row>
    <row r="45" spans="2:11" ht="20.25" customHeight="1" x14ac:dyDescent="0.2">
      <c r="B45" s="55" t="s">
        <v>103</v>
      </c>
      <c r="C45" s="55"/>
      <c r="D45" s="55"/>
      <c r="E45" s="84">
        <v>2</v>
      </c>
      <c r="F45" s="84"/>
      <c r="G45" s="84">
        <v>2</v>
      </c>
      <c r="H45" s="48"/>
    </row>
    <row r="46" spans="2:11" ht="19.5" customHeight="1" x14ac:dyDescent="0.2">
      <c r="B46" s="55" t="s">
        <v>104</v>
      </c>
      <c r="C46" s="55"/>
      <c r="D46" s="55"/>
      <c r="E46" s="84">
        <v>4278</v>
      </c>
      <c r="F46" s="84"/>
      <c r="G46" s="84">
        <v>3771</v>
      </c>
      <c r="H46" s="48"/>
    </row>
    <row r="47" spans="2:11" ht="19.5" customHeight="1" x14ac:dyDescent="0.2">
      <c r="B47" s="55" t="s">
        <v>105</v>
      </c>
      <c r="C47" s="55"/>
      <c r="D47" s="55"/>
      <c r="E47" s="84">
        <v>-1005</v>
      </c>
      <c r="F47" s="84"/>
      <c r="G47" s="84">
        <v>-1058</v>
      </c>
      <c r="H47" s="48"/>
    </row>
    <row r="48" spans="2:11" ht="19.5" customHeight="1" x14ac:dyDescent="0.2">
      <c r="B48" s="55" t="s">
        <v>106</v>
      </c>
      <c r="C48" s="55"/>
      <c r="D48" s="49"/>
      <c r="E48" s="84">
        <v>-67</v>
      </c>
      <c r="F48" s="84"/>
      <c r="G48" s="84">
        <v>-185</v>
      </c>
      <c r="H48" s="48"/>
    </row>
    <row r="49" spans="2:8" ht="19.5" customHeight="1" x14ac:dyDescent="0.2">
      <c r="B49" s="55" t="s">
        <v>107</v>
      </c>
      <c r="C49" s="55"/>
      <c r="D49" s="55"/>
      <c r="E49" s="86">
        <v>2976</v>
      </c>
      <c r="F49" s="84"/>
      <c r="G49" s="86">
        <v>2678</v>
      </c>
      <c r="H49" s="48"/>
    </row>
    <row r="50" spans="2:8" ht="19.5" customHeight="1" x14ac:dyDescent="0.2">
      <c r="B50" s="55" t="s">
        <v>98</v>
      </c>
      <c r="C50" s="55"/>
      <c r="D50" s="55"/>
      <c r="E50" s="87">
        <f>SUM(E45:E49)</f>
        <v>6184</v>
      </c>
      <c r="F50" s="87"/>
      <c r="G50" s="87">
        <f>SUM(G45:G49)</f>
        <v>5208</v>
      </c>
      <c r="H50" s="46"/>
    </row>
    <row r="51" spans="2:8" ht="19.5" customHeight="1" x14ac:dyDescent="0.2">
      <c r="B51" s="55" t="s">
        <v>94</v>
      </c>
      <c r="C51" s="55"/>
      <c r="D51" s="55"/>
      <c r="E51" s="86">
        <v>0</v>
      </c>
      <c r="F51" s="84"/>
      <c r="G51" s="86">
        <v>1</v>
      </c>
      <c r="H51" s="48"/>
    </row>
    <row r="52" spans="2:8" ht="19.5" customHeight="1" x14ac:dyDescent="0.2">
      <c r="B52" s="55" t="s">
        <v>96</v>
      </c>
      <c r="E52" s="86">
        <f>E51+E50</f>
        <v>6184</v>
      </c>
      <c r="F52" s="84"/>
      <c r="G52" s="86">
        <f>G51+G50</f>
        <v>5209</v>
      </c>
    </row>
    <row r="53" spans="2:8" ht="19.5" customHeight="1" thickBot="1" x14ac:dyDescent="0.25">
      <c r="B53" s="55" t="s">
        <v>181</v>
      </c>
      <c r="E53" s="88">
        <f>E52+E40</f>
        <v>12577</v>
      </c>
      <c r="F53" s="74"/>
      <c r="G53" s="88">
        <f>G52+G40</f>
        <v>9132</v>
      </c>
    </row>
    <row r="54" spans="2:8" ht="13.5" thickTop="1" x14ac:dyDescent="0.2"/>
    <row r="56" spans="2:8" x14ac:dyDescent="0.2">
      <c r="E56" s="69"/>
      <c r="G56" s="69"/>
    </row>
    <row r="57" spans="2:8" x14ac:dyDescent="0.2">
      <c r="D57" s="55"/>
      <c r="E57" s="55"/>
      <c r="F57" s="55"/>
      <c r="G57" s="55"/>
      <c r="H57" s="55"/>
    </row>
    <row r="58" spans="2:8" x14ac:dyDescent="0.2">
      <c r="D58" s="55"/>
      <c r="E58" s="55"/>
      <c r="F58" s="55"/>
      <c r="G58" s="55"/>
      <c r="H58" s="55"/>
    </row>
  </sheetData>
  <mergeCells count="3">
    <mergeCell ref="A1:I1"/>
    <mergeCell ref="A2:I2"/>
    <mergeCell ref="A3:I3"/>
  </mergeCells>
  <phoneticPr fontId="2" type="noConversion"/>
  <printOptions horizontalCentered="1"/>
  <pageMargins left="0.5" right="0.5" top="0.32" bottom="0.75" header="0.17" footer="0.5"/>
  <pageSetup scale="78"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9"/>
  <sheetViews>
    <sheetView showGridLines="0" zoomScale="85" zoomScaleNormal="85" workbookViewId="0">
      <selection sqref="A1:L1"/>
    </sheetView>
  </sheetViews>
  <sheetFormatPr defaultColWidth="7.33203125" defaultRowHeight="12.75" x14ac:dyDescent="0.2"/>
  <cols>
    <col min="1" max="1" width="112.6640625" style="111" customWidth="1"/>
    <col min="2" max="2" width="4.1640625" style="111" customWidth="1"/>
    <col min="3" max="3" width="22" style="111" bestFit="1" customWidth="1"/>
    <col min="4" max="4" width="1.33203125" style="111" customWidth="1"/>
    <col min="5" max="5" width="22.83203125" style="111" bestFit="1" customWidth="1"/>
    <col min="6" max="6" width="1.33203125" style="111" customWidth="1"/>
    <col min="7" max="7" width="22" style="111" bestFit="1" customWidth="1"/>
    <col min="8" max="8" width="1.5" style="47" customWidth="1"/>
    <col min="9" max="9" width="1.5" style="94" customWidth="1"/>
    <col min="10" max="10" width="22" style="111" bestFit="1" customWidth="1"/>
    <col min="11" max="11" width="1.33203125" style="111" customWidth="1"/>
    <col min="12" max="12" width="22" style="111" bestFit="1" customWidth="1"/>
    <col min="13" max="15" width="7.33203125" style="111"/>
    <col min="16" max="16" width="9" style="111" bestFit="1" customWidth="1"/>
    <col min="17" max="16384" width="7.33203125" style="111"/>
  </cols>
  <sheetData>
    <row r="1" spans="1:12" x14ac:dyDescent="0.2">
      <c r="A1" s="358" t="s">
        <v>59</v>
      </c>
      <c r="B1" s="358"/>
      <c r="C1" s="358"/>
      <c r="D1" s="358"/>
      <c r="E1" s="358"/>
      <c r="F1" s="358"/>
      <c r="G1" s="358"/>
      <c r="H1" s="358"/>
      <c r="I1" s="358"/>
      <c r="J1" s="358"/>
      <c r="K1" s="358"/>
      <c r="L1" s="358"/>
    </row>
    <row r="2" spans="1:12" ht="15" x14ac:dyDescent="0.2">
      <c r="A2" s="358" t="s">
        <v>203</v>
      </c>
      <c r="B2" s="358"/>
      <c r="C2" s="358"/>
      <c r="D2" s="358"/>
      <c r="E2" s="358"/>
      <c r="F2" s="358"/>
      <c r="G2" s="358"/>
      <c r="H2" s="358"/>
      <c r="I2" s="358"/>
      <c r="J2" s="358"/>
      <c r="K2" s="358"/>
      <c r="L2" s="358"/>
    </row>
    <row r="3" spans="1:12" ht="15" x14ac:dyDescent="0.2">
      <c r="A3" s="358" t="s">
        <v>204</v>
      </c>
      <c r="B3" s="358"/>
      <c r="C3" s="358"/>
      <c r="D3" s="358"/>
      <c r="E3" s="358"/>
      <c r="F3" s="358"/>
      <c r="G3" s="358"/>
      <c r="H3" s="358"/>
      <c r="I3" s="358"/>
      <c r="J3" s="358"/>
      <c r="K3" s="358"/>
      <c r="L3" s="358"/>
    </row>
    <row r="4" spans="1:12" x14ac:dyDescent="0.2">
      <c r="A4" s="358" t="s">
        <v>51</v>
      </c>
      <c r="B4" s="358"/>
      <c r="C4" s="358"/>
      <c r="D4" s="358"/>
      <c r="E4" s="358"/>
      <c r="F4" s="358"/>
      <c r="G4" s="358"/>
      <c r="H4" s="358"/>
      <c r="I4" s="358"/>
      <c r="J4" s="358"/>
      <c r="K4" s="358"/>
      <c r="L4" s="358"/>
    </row>
    <row r="5" spans="1:12" x14ac:dyDescent="0.2">
      <c r="A5" s="358" t="s">
        <v>52</v>
      </c>
      <c r="B5" s="358"/>
      <c r="C5" s="358"/>
      <c r="D5" s="358"/>
      <c r="E5" s="358"/>
      <c r="F5" s="358"/>
      <c r="G5" s="358"/>
      <c r="H5" s="358"/>
      <c r="I5" s="358"/>
      <c r="J5" s="358"/>
      <c r="K5" s="358"/>
      <c r="L5" s="358"/>
    </row>
    <row r="6" spans="1:12" x14ac:dyDescent="0.2">
      <c r="A6" s="215"/>
      <c r="B6" s="215"/>
      <c r="C6" s="215"/>
      <c r="D6" s="215"/>
      <c r="E6" s="215"/>
      <c r="F6" s="215"/>
      <c r="G6" s="215"/>
      <c r="J6" s="215"/>
      <c r="K6" s="215"/>
      <c r="L6" s="215"/>
    </row>
    <row r="7" spans="1:12" ht="17.25" customHeight="1" x14ac:dyDescent="0.2">
      <c r="A7" s="215"/>
      <c r="B7" s="215"/>
      <c r="C7" s="357" t="s">
        <v>129</v>
      </c>
      <c r="D7" s="357"/>
      <c r="E7" s="357"/>
      <c r="F7" s="357"/>
      <c r="G7" s="357"/>
      <c r="J7" s="357" t="s">
        <v>111</v>
      </c>
      <c r="K7" s="357"/>
      <c r="L7" s="357"/>
    </row>
    <row r="8" spans="1:12" ht="17.25" customHeight="1" x14ac:dyDescent="0.2">
      <c r="B8" s="215"/>
      <c r="C8" s="45" t="s">
        <v>1</v>
      </c>
      <c r="D8" s="114"/>
      <c r="E8" s="45" t="s">
        <v>108</v>
      </c>
      <c r="F8" s="114"/>
      <c r="G8" s="114" t="s">
        <v>1</v>
      </c>
      <c r="J8" s="45" t="s">
        <v>1</v>
      </c>
      <c r="K8" s="114"/>
      <c r="L8" s="114" t="s">
        <v>1</v>
      </c>
    </row>
    <row r="9" spans="1:12" ht="17.25" customHeight="1" x14ac:dyDescent="0.35">
      <c r="B9" s="215"/>
      <c r="C9" s="89" t="str">
        <f>'Income Statement'!C9</f>
        <v>2013</v>
      </c>
      <c r="D9" s="90"/>
      <c r="E9" s="89" t="str">
        <f>C9</f>
        <v>2013</v>
      </c>
      <c r="F9" s="89"/>
      <c r="G9" s="89" t="str">
        <f>'Income Statement'!G9</f>
        <v>2012</v>
      </c>
      <c r="H9" s="89"/>
      <c r="I9" s="89"/>
      <c r="J9" s="89" t="str">
        <f>C9</f>
        <v>2013</v>
      </c>
      <c r="K9" s="89"/>
      <c r="L9" s="89" t="str">
        <f>G9</f>
        <v>2012</v>
      </c>
    </row>
    <row r="10" spans="1:12" ht="17.25" customHeight="1" x14ac:dyDescent="0.2">
      <c r="A10" s="229" t="s">
        <v>130</v>
      </c>
      <c r="B10" s="116"/>
      <c r="C10" s="110">
        <f>'Income Statement'!C54</f>
        <v>141</v>
      </c>
      <c r="D10" s="109">
        <v>43</v>
      </c>
      <c r="E10" s="110">
        <f>'Income Statement'!E54</f>
        <v>113</v>
      </c>
      <c r="G10" s="110">
        <f>'Income Statement'!G54</f>
        <v>85</v>
      </c>
      <c r="H10" s="94"/>
      <c r="I10" s="107"/>
      <c r="J10" s="110">
        <f>'Income Statement'!I54</f>
        <v>385</v>
      </c>
      <c r="K10" s="109">
        <v>43</v>
      </c>
      <c r="L10" s="110">
        <f>'Income Statement'!K54</f>
        <v>352</v>
      </c>
    </row>
    <row r="11" spans="1:12" ht="6.75" customHeight="1" x14ac:dyDescent="0.2">
      <c r="A11" s="229"/>
      <c r="B11" s="229"/>
      <c r="C11" s="112"/>
      <c r="D11" s="112"/>
      <c r="E11" s="112"/>
      <c r="F11" s="113"/>
      <c r="G11" s="112"/>
      <c r="J11" s="112"/>
      <c r="K11" s="112"/>
      <c r="L11" s="112"/>
    </row>
    <row r="12" spans="1:12" ht="15" customHeight="1" x14ac:dyDescent="0.2">
      <c r="A12" s="111" t="s">
        <v>131</v>
      </c>
    </row>
    <row r="13" spans="1:12" ht="8.25" customHeight="1" x14ac:dyDescent="0.2"/>
    <row r="14" spans="1:12" x14ac:dyDescent="0.2">
      <c r="A14" s="230" t="s">
        <v>190</v>
      </c>
      <c r="C14" s="231">
        <v>0</v>
      </c>
      <c r="D14" s="232"/>
      <c r="E14" s="231">
        <v>0</v>
      </c>
      <c r="F14" s="232"/>
      <c r="G14" s="231">
        <v>0</v>
      </c>
      <c r="J14" s="231">
        <v>0</v>
      </c>
      <c r="K14" s="232"/>
      <c r="L14" s="231">
        <v>-11</v>
      </c>
    </row>
    <row r="15" spans="1:12" x14ac:dyDescent="0.2">
      <c r="A15" s="230" t="s">
        <v>248</v>
      </c>
      <c r="C15" s="231">
        <v>-30</v>
      </c>
      <c r="D15" s="232"/>
      <c r="E15" s="231">
        <v>0</v>
      </c>
      <c r="F15" s="232"/>
      <c r="G15" s="231">
        <v>0</v>
      </c>
      <c r="J15" s="231">
        <v>-30</v>
      </c>
      <c r="K15" s="232"/>
      <c r="L15" s="231">
        <v>0</v>
      </c>
    </row>
    <row r="16" spans="1:12" x14ac:dyDescent="0.2">
      <c r="A16" s="230" t="s">
        <v>247</v>
      </c>
      <c r="C16" s="231">
        <v>-18</v>
      </c>
      <c r="D16" s="232"/>
      <c r="E16" s="231">
        <v>0</v>
      </c>
      <c r="F16" s="232"/>
      <c r="G16" s="231">
        <v>0</v>
      </c>
      <c r="J16" s="231">
        <v>44</v>
      </c>
      <c r="K16" s="232"/>
      <c r="L16" s="231">
        <v>0</v>
      </c>
    </row>
    <row r="17" spans="1:21" ht="15" x14ac:dyDescent="0.2">
      <c r="A17" s="230" t="s">
        <v>241</v>
      </c>
      <c r="C17" s="231">
        <v>-11</v>
      </c>
      <c r="D17" s="232"/>
      <c r="E17" s="231">
        <v>0</v>
      </c>
      <c r="F17" s="232"/>
      <c r="G17" s="231">
        <v>4</v>
      </c>
      <c r="J17" s="291">
        <v>22</v>
      </c>
      <c r="K17" s="232"/>
      <c r="L17" s="231">
        <f>'Income Statement'!K33</f>
        <v>4</v>
      </c>
    </row>
    <row r="18" spans="1:21" x14ac:dyDescent="0.2">
      <c r="A18" s="230" t="s">
        <v>91</v>
      </c>
      <c r="B18" s="230"/>
      <c r="C18" s="233">
        <v>5</v>
      </c>
      <c r="D18" s="234"/>
      <c r="E18" s="233">
        <v>0</v>
      </c>
      <c r="F18" s="234"/>
      <c r="G18" s="233">
        <v>0</v>
      </c>
      <c r="J18" s="338">
        <v>14</v>
      </c>
      <c r="K18" s="234"/>
      <c r="L18" s="233">
        <f>-'Income Statement'!K44</f>
        <v>40</v>
      </c>
    </row>
    <row r="19" spans="1:21" x14ac:dyDescent="0.2">
      <c r="A19" s="230" t="s">
        <v>193</v>
      </c>
      <c r="C19" s="231">
        <v>1</v>
      </c>
      <c r="D19" s="232"/>
      <c r="E19" s="231">
        <v>0</v>
      </c>
      <c r="F19" s="232"/>
      <c r="G19" s="231">
        <v>2</v>
      </c>
      <c r="J19" s="231">
        <v>3</v>
      </c>
      <c r="K19" s="232"/>
      <c r="L19" s="231">
        <v>7</v>
      </c>
    </row>
    <row r="20" spans="1:21" x14ac:dyDescent="0.2">
      <c r="A20" s="313" t="s">
        <v>255</v>
      </c>
      <c r="C20" s="231">
        <v>0</v>
      </c>
      <c r="D20" s="232"/>
      <c r="E20" s="231">
        <v>0</v>
      </c>
      <c r="F20" s="232"/>
      <c r="G20" s="231">
        <v>0</v>
      </c>
      <c r="J20" s="231">
        <v>10</v>
      </c>
      <c r="K20" s="232"/>
      <c r="L20" s="231">
        <v>0</v>
      </c>
    </row>
    <row r="21" spans="1:21" x14ac:dyDescent="0.2">
      <c r="A21" s="230" t="s">
        <v>192</v>
      </c>
      <c r="B21" s="230"/>
      <c r="C21" s="233">
        <v>0</v>
      </c>
      <c r="D21" s="234"/>
      <c r="E21" s="233">
        <v>0</v>
      </c>
      <c r="F21" s="234"/>
      <c r="G21" s="233">
        <v>8</v>
      </c>
      <c r="J21" s="233">
        <v>9</v>
      </c>
      <c r="K21" s="234"/>
      <c r="L21" s="233">
        <v>44</v>
      </c>
    </row>
    <row r="22" spans="1:21" x14ac:dyDescent="0.2">
      <c r="A22" s="230" t="s">
        <v>200</v>
      </c>
      <c r="B22" s="230"/>
      <c r="C22" s="233">
        <v>0</v>
      </c>
      <c r="D22" s="234"/>
      <c r="E22" s="233">
        <v>0</v>
      </c>
      <c r="F22" s="234"/>
      <c r="G22" s="233">
        <v>0</v>
      </c>
      <c r="J22" s="233">
        <v>0</v>
      </c>
      <c r="K22" s="234"/>
      <c r="L22" s="233">
        <v>14</v>
      </c>
    </row>
    <row r="23" spans="1:21" s="236" customFormat="1" x14ac:dyDescent="0.2">
      <c r="A23" s="235" t="s">
        <v>132</v>
      </c>
      <c r="B23" s="312"/>
      <c r="C23" s="324">
        <v>-3</v>
      </c>
      <c r="D23" s="234"/>
      <c r="E23" s="324">
        <v>0</v>
      </c>
      <c r="F23" s="234"/>
      <c r="G23" s="324">
        <v>-3</v>
      </c>
      <c r="H23" s="47"/>
      <c r="I23" s="94"/>
      <c r="J23" s="324">
        <v>-3</v>
      </c>
      <c r="K23" s="234"/>
      <c r="L23" s="324">
        <v>0</v>
      </c>
      <c r="M23" s="111"/>
      <c r="N23" s="111"/>
      <c r="O23" s="111"/>
      <c r="P23" s="111"/>
      <c r="Q23" s="111"/>
      <c r="R23" s="111"/>
      <c r="S23" s="111"/>
      <c r="T23" s="111"/>
      <c r="U23" s="111"/>
    </row>
    <row r="24" spans="1:21" ht="17.25" customHeight="1" x14ac:dyDescent="0.2">
      <c r="A24" s="230" t="s">
        <v>133</v>
      </c>
      <c r="B24" s="313"/>
      <c r="C24" s="233">
        <f>SUM(C14:C23)</f>
        <v>-56</v>
      </c>
      <c r="D24" s="234"/>
      <c r="E24" s="233">
        <f>SUM(E14:E23)</f>
        <v>0</v>
      </c>
      <c r="F24" s="234"/>
      <c r="G24" s="233">
        <f>SUM(G14:G23)</f>
        <v>11</v>
      </c>
      <c r="J24" s="233">
        <f>SUM(J14:J23)</f>
        <v>69</v>
      </c>
      <c r="K24" s="234"/>
      <c r="L24" s="233">
        <f>SUM(L14:L23)</f>
        <v>98</v>
      </c>
    </row>
    <row r="25" spans="1:21" ht="7.5" customHeight="1" x14ac:dyDescent="0.2">
      <c r="A25" s="230"/>
      <c r="B25" s="313"/>
      <c r="C25" s="233"/>
      <c r="D25" s="234"/>
      <c r="E25" s="233"/>
      <c r="F25" s="234"/>
      <c r="G25" s="233"/>
      <c r="J25" s="233"/>
      <c r="K25" s="234"/>
      <c r="L25" s="233"/>
    </row>
    <row r="26" spans="1:21" ht="13.5" customHeight="1" x14ac:dyDescent="0.2">
      <c r="A26" s="230" t="s">
        <v>242</v>
      </c>
      <c r="B26" s="313"/>
      <c r="C26" s="233">
        <v>29</v>
      </c>
      <c r="D26" s="234"/>
      <c r="E26" s="233">
        <v>-3</v>
      </c>
      <c r="F26" s="234"/>
      <c r="G26" s="233">
        <v>-5</v>
      </c>
      <c r="H26" s="70"/>
      <c r="J26" s="233">
        <v>-17</v>
      </c>
      <c r="K26" s="234"/>
      <c r="L26" s="233">
        <v>-32</v>
      </c>
    </row>
    <row r="27" spans="1:21" ht="15" customHeight="1" x14ac:dyDescent="0.2">
      <c r="A27" s="230" t="s">
        <v>254</v>
      </c>
      <c r="B27" s="313"/>
      <c r="C27" s="233">
        <v>5</v>
      </c>
      <c r="D27" s="234"/>
      <c r="E27" s="233">
        <v>3</v>
      </c>
      <c r="F27" s="234"/>
      <c r="G27" s="233">
        <v>17</v>
      </c>
      <c r="H27" s="70"/>
      <c r="J27" s="338">
        <v>8</v>
      </c>
      <c r="K27" s="234"/>
      <c r="L27" s="233">
        <v>14</v>
      </c>
    </row>
    <row r="28" spans="1:21" ht="17.25" customHeight="1" x14ac:dyDescent="0.2">
      <c r="A28" s="230" t="s">
        <v>134</v>
      </c>
      <c r="B28" s="313"/>
      <c r="C28" s="325">
        <f>SUM(C24:C27)</f>
        <v>-22</v>
      </c>
      <c r="D28" s="232"/>
      <c r="E28" s="325">
        <f>SUM(E24:E27)</f>
        <v>0</v>
      </c>
      <c r="F28" s="232"/>
      <c r="G28" s="325">
        <f>SUM(G24:G27)</f>
        <v>23</v>
      </c>
      <c r="J28" s="325">
        <f>SUM(J24:J27)</f>
        <v>60</v>
      </c>
      <c r="K28" s="232"/>
      <c r="L28" s="325">
        <f>SUM(L24:L27)</f>
        <v>80</v>
      </c>
      <c r="O28" s="48"/>
    </row>
    <row r="29" spans="1:21" ht="9" customHeight="1" x14ac:dyDescent="0.2">
      <c r="A29" s="230"/>
      <c r="B29" s="313"/>
      <c r="C29" s="231"/>
      <c r="D29" s="232"/>
      <c r="E29" s="231"/>
      <c r="F29" s="232"/>
      <c r="G29" s="231"/>
      <c r="J29" s="231"/>
      <c r="K29" s="232"/>
      <c r="L29" s="231"/>
    </row>
    <row r="30" spans="1:21" ht="17.25" customHeight="1" thickBot="1" x14ac:dyDescent="0.25">
      <c r="A30" s="237" t="s">
        <v>135</v>
      </c>
      <c r="B30" s="314"/>
      <c r="C30" s="238">
        <f>C10+C28</f>
        <v>119</v>
      </c>
      <c r="D30" s="239"/>
      <c r="E30" s="238">
        <f>E10+E28</f>
        <v>113</v>
      </c>
      <c r="F30" s="240"/>
      <c r="G30" s="238">
        <f>G10+G28</f>
        <v>108</v>
      </c>
      <c r="J30" s="238">
        <f>J10+J28</f>
        <v>445</v>
      </c>
      <c r="K30" s="239"/>
      <c r="L30" s="238">
        <f>L10+L28</f>
        <v>432</v>
      </c>
    </row>
    <row r="31" spans="1:21" ht="13.5" thickTop="1" x14ac:dyDescent="0.2">
      <c r="A31" s="229"/>
      <c r="B31" s="318"/>
      <c r="C31" s="326"/>
      <c r="D31" s="326"/>
      <c r="E31" s="326"/>
      <c r="G31" s="326"/>
      <c r="J31" s="326"/>
      <c r="K31" s="326"/>
      <c r="L31" s="326"/>
    </row>
    <row r="32" spans="1:21" ht="17.25" customHeight="1" x14ac:dyDescent="0.2">
      <c r="A32" s="116"/>
      <c r="B32" s="319"/>
      <c r="C32" s="343"/>
      <c r="D32" s="326"/>
      <c r="E32" s="326"/>
      <c r="G32" s="326"/>
      <c r="J32" s="326"/>
      <c r="K32" s="326"/>
      <c r="L32" s="326"/>
    </row>
    <row r="33" spans="1:12" ht="17.25" customHeight="1" x14ac:dyDescent="0.2">
      <c r="A33" s="249" t="s">
        <v>202</v>
      </c>
      <c r="B33" s="290"/>
      <c r="C33" s="344">
        <f>'Income Statement'!C58</f>
        <v>0.81</v>
      </c>
      <c r="D33" s="327"/>
      <c r="E33" s="327">
        <v>0.66</v>
      </c>
      <c r="G33" s="327">
        <v>0.5</v>
      </c>
      <c r="J33" s="327">
        <f>'Income Statement'!I58</f>
        <v>2.25</v>
      </c>
      <c r="K33" s="327"/>
      <c r="L33" s="327">
        <f>'Income Statement'!K58</f>
        <v>2.04</v>
      </c>
    </row>
    <row r="34" spans="1:12" ht="17.25" customHeight="1" x14ac:dyDescent="0.2">
      <c r="A34" s="230" t="s">
        <v>186</v>
      </c>
      <c r="B34" s="313"/>
      <c r="C34" s="345">
        <v>-0.12</v>
      </c>
      <c r="D34" s="329"/>
      <c r="E34" s="328">
        <f>E28/'Income Statement'!E64</f>
        <v>0</v>
      </c>
      <c r="F34" s="329"/>
      <c r="G34" s="328">
        <f>G28/'Income Statement'!G64</f>
        <v>0.13601419278533414</v>
      </c>
      <c r="J34" s="328">
        <f>J28/'Income Statement'!I64</f>
        <v>0.35026269702276708</v>
      </c>
      <c r="K34" s="329"/>
      <c r="L34" s="328">
        <f>L28/'Income Statement'!K64</f>
        <v>0.46349942062572425</v>
      </c>
    </row>
    <row r="35" spans="1:12" ht="6.75" customHeight="1" x14ac:dyDescent="0.2">
      <c r="A35" s="230"/>
      <c r="B35" s="313"/>
      <c r="C35" s="330"/>
      <c r="D35" s="330"/>
      <c r="E35" s="330"/>
      <c r="G35" s="330"/>
      <c r="J35" s="330"/>
      <c r="K35" s="330"/>
      <c r="L35" s="330"/>
    </row>
    <row r="36" spans="1:12" ht="17.25" customHeight="1" thickBot="1" x14ac:dyDescent="0.25">
      <c r="A36" s="237" t="s">
        <v>201</v>
      </c>
      <c r="B36" s="314"/>
      <c r="C36" s="331">
        <f>SUM(C33:C34)</f>
        <v>0.69000000000000006</v>
      </c>
      <c r="D36" s="332"/>
      <c r="E36" s="331">
        <f>SUM(E33:E34)</f>
        <v>0.66</v>
      </c>
      <c r="F36" s="240"/>
      <c r="G36" s="331">
        <f>SUM(G33:G34)</f>
        <v>0.63601419278533411</v>
      </c>
      <c r="J36" s="331">
        <f>SUM(J33:J34)</f>
        <v>2.6002626970227669</v>
      </c>
      <c r="K36" s="332"/>
      <c r="L36" s="331">
        <f>SUM(L33:L34)</f>
        <v>2.5034994206257242</v>
      </c>
    </row>
    <row r="37" spans="1:12" ht="13.5" thickTop="1" x14ac:dyDescent="0.2">
      <c r="B37" s="290"/>
      <c r="C37" s="333"/>
      <c r="J37" s="333"/>
    </row>
    <row r="38" spans="1:12" x14ac:dyDescent="0.2">
      <c r="B38" s="290"/>
      <c r="H38" s="70"/>
    </row>
    <row r="39" spans="1:12" ht="18" customHeight="1" x14ac:dyDescent="0.2">
      <c r="B39" s="290"/>
      <c r="C39" s="357" t="s">
        <v>129</v>
      </c>
      <c r="D39" s="357"/>
      <c r="E39" s="357"/>
      <c r="F39" s="357"/>
      <c r="G39" s="357"/>
      <c r="H39" s="70"/>
      <c r="J39" s="357" t="s">
        <v>111</v>
      </c>
      <c r="K39" s="357"/>
      <c r="L39" s="357"/>
    </row>
    <row r="40" spans="1:12" ht="18" customHeight="1" x14ac:dyDescent="0.2">
      <c r="B40" s="290"/>
      <c r="C40" s="45" t="s">
        <v>1</v>
      </c>
      <c r="D40" s="114"/>
      <c r="E40" s="45" t="s">
        <v>108</v>
      </c>
      <c r="F40" s="114"/>
      <c r="G40" s="114" t="s">
        <v>1</v>
      </c>
      <c r="H40" s="105"/>
      <c r="J40" s="45" t="s">
        <v>1</v>
      </c>
      <c r="K40" s="114"/>
      <c r="L40" s="114" t="s">
        <v>1</v>
      </c>
    </row>
    <row r="41" spans="1:12" ht="18" customHeight="1" x14ac:dyDescent="0.35">
      <c r="B41" s="290"/>
      <c r="C41" s="89" t="str">
        <f>C9</f>
        <v>2013</v>
      </c>
      <c r="D41" s="90"/>
      <c r="E41" s="89" t="str">
        <f>E9</f>
        <v>2013</v>
      </c>
      <c r="F41" s="90"/>
      <c r="G41" s="89" t="str">
        <f>G9</f>
        <v>2012</v>
      </c>
      <c r="H41" s="111"/>
      <c r="J41" s="89" t="str">
        <f>J9</f>
        <v>2013</v>
      </c>
      <c r="K41" s="90"/>
      <c r="L41" s="89" t="str">
        <f>L9</f>
        <v>2012</v>
      </c>
    </row>
    <row r="42" spans="1:12" ht="18" customHeight="1" x14ac:dyDescent="0.2">
      <c r="B42" s="290"/>
      <c r="I42" s="103"/>
    </row>
    <row r="43" spans="1:12" ht="18" customHeight="1" x14ac:dyDescent="0.2">
      <c r="A43" s="249" t="s">
        <v>136</v>
      </c>
      <c r="B43" s="319"/>
      <c r="C43" s="110">
        <f>'Income Statement'!C39</f>
        <v>238</v>
      </c>
      <c r="D43" s="110"/>
      <c r="E43" s="110">
        <v>202</v>
      </c>
      <c r="F43" s="110"/>
      <c r="G43" s="110">
        <v>175</v>
      </c>
      <c r="I43" s="103"/>
      <c r="J43" s="110">
        <f>'Income Statement'!I39</f>
        <v>688</v>
      </c>
      <c r="K43" s="110"/>
      <c r="L43" s="110">
        <f>'Income Statement'!K39</f>
        <v>690</v>
      </c>
    </row>
    <row r="44" spans="1:12" s="290" customFormat="1" ht="9.75" customHeight="1" x14ac:dyDescent="0.2">
      <c r="H44" s="2"/>
      <c r="I44" s="180"/>
    </row>
    <row r="45" spans="1:12" s="290" customFormat="1" x14ac:dyDescent="0.2">
      <c r="A45" s="290" t="s">
        <v>131</v>
      </c>
      <c r="H45" s="2"/>
      <c r="I45" s="41"/>
    </row>
    <row r="46" spans="1:12" s="290" customFormat="1" ht="9.75" customHeight="1" x14ac:dyDescent="0.2">
      <c r="H46" s="2"/>
      <c r="I46" s="41"/>
    </row>
    <row r="47" spans="1:12" x14ac:dyDescent="0.2">
      <c r="A47" s="230" t="s">
        <v>190</v>
      </c>
      <c r="B47" s="313"/>
      <c r="C47" s="231">
        <v>0</v>
      </c>
      <c r="D47" s="232"/>
      <c r="E47" s="231">
        <v>0</v>
      </c>
      <c r="F47" s="232"/>
      <c r="G47" s="231">
        <v>0</v>
      </c>
      <c r="J47" s="231">
        <v>0</v>
      </c>
      <c r="K47" s="232"/>
      <c r="L47" s="231">
        <v>-11</v>
      </c>
    </row>
    <row r="48" spans="1:12" x14ac:dyDescent="0.2">
      <c r="A48" s="230" t="s">
        <v>247</v>
      </c>
      <c r="B48" s="290"/>
      <c r="C48" s="231">
        <v>-18</v>
      </c>
      <c r="D48" s="232"/>
      <c r="E48" s="231">
        <v>0</v>
      </c>
      <c r="F48" s="232"/>
      <c r="G48" s="231">
        <v>0</v>
      </c>
      <c r="J48" s="231">
        <v>44</v>
      </c>
      <c r="K48" s="232"/>
      <c r="L48" s="231">
        <v>0</v>
      </c>
    </row>
    <row r="49" spans="1:16" ht="15" x14ac:dyDescent="0.2">
      <c r="A49" s="230" t="s">
        <v>241</v>
      </c>
      <c r="B49" s="290"/>
      <c r="C49" s="231">
        <v>-11</v>
      </c>
      <c r="D49" s="232"/>
      <c r="E49" s="231">
        <v>0</v>
      </c>
      <c r="F49" s="232"/>
      <c r="G49" s="231">
        <v>4</v>
      </c>
      <c r="J49" s="231">
        <v>22</v>
      </c>
      <c r="K49" s="232"/>
      <c r="L49" s="231">
        <v>4</v>
      </c>
    </row>
    <row r="50" spans="1:16" x14ac:dyDescent="0.2">
      <c r="A50" s="230" t="s">
        <v>193</v>
      </c>
      <c r="B50" s="290"/>
      <c r="C50" s="231">
        <v>1</v>
      </c>
      <c r="D50" s="232"/>
      <c r="E50" s="231">
        <v>0</v>
      </c>
      <c r="F50" s="232"/>
      <c r="G50" s="231">
        <v>2</v>
      </c>
      <c r="J50" s="231">
        <v>3</v>
      </c>
      <c r="K50" s="232"/>
      <c r="L50" s="231">
        <v>7</v>
      </c>
    </row>
    <row r="51" spans="1:16" x14ac:dyDescent="0.2">
      <c r="A51" s="313" t="s">
        <v>255</v>
      </c>
      <c r="B51" s="290"/>
      <c r="C51" s="231">
        <v>0</v>
      </c>
      <c r="D51" s="232"/>
      <c r="E51" s="231">
        <v>0</v>
      </c>
      <c r="F51" s="232"/>
      <c r="G51" s="231">
        <v>0</v>
      </c>
      <c r="J51" s="231">
        <v>10</v>
      </c>
      <c r="K51" s="232"/>
      <c r="L51" s="231">
        <v>0</v>
      </c>
    </row>
    <row r="52" spans="1:16" x14ac:dyDescent="0.2">
      <c r="A52" s="230" t="s">
        <v>192</v>
      </c>
      <c r="B52" s="290"/>
      <c r="C52" s="231">
        <v>0</v>
      </c>
      <c r="D52" s="232"/>
      <c r="E52" s="231">
        <v>0</v>
      </c>
      <c r="F52" s="232"/>
      <c r="G52" s="231">
        <v>8</v>
      </c>
      <c r="J52" s="231">
        <v>9</v>
      </c>
      <c r="K52" s="232"/>
      <c r="L52" s="231">
        <v>44</v>
      </c>
    </row>
    <row r="53" spans="1:16" x14ac:dyDescent="0.2">
      <c r="A53" s="230" t="s">
        <v>132</v>
      </c>
      <c r="B53" s="290"/>
      <c r="C53" s="231">
        <v>-3</v>
      </c>
      <c r="D53" s="232"/>
      <c r="E53" s="231">
        <v>0</v>
      </c>
      <c r="F53" s="232"/>
      <c r="G53" s="231">
        <v>-3</v>
      </c>
      <c r="H53" s="70"/>
      <c r="J53" s="231">
        <v>-3</v>
      </c>
      <c r="K53" s="232"/>
      <c r="L53" s="231">
        <v>0</v>
      </c>
    </row>
    <row r="54" spans="1:16" ht="18" customHeight="1" x14ac:dyDescent="0.2">
      <c r="A54" s="230" t="s">
        <v>133</v>
      </c>
      <c r="B54" s="313"/>
      <c r="C54" s="241">
        <f>SUM(C47:C53)</f>
        <v>-31</v>
      </c>
      <c r="D54" s="87"/>
      <c r="E54" s="241">
        <f>SUM(E47:E53)</f>
        <v>0</v>
      </c>
      <c r="F54" s="231"/>
      <c r="G54" s="241">
        <f>SUM(G47:G53)</f>
        <v>11</v>
      </c>
      <c r="H54" s="70"/>
      <c r="J54" s="241">
        <f>SUM(J47:J53)</f>
        <v>85</v>
      </c>
      <c r="K54" s="87"/>
      <c r="L54" s="241">
        <f>SUM(L47:L53)</f>
        <v>44</v>
      </c>
      <c r="P54" s="242"/>
    </row>
    <row r="55" spans="1:16" ht="18" customHeight="1" x14ac:dyDescent="0.2">
      <c r="A55" s="230"/>
      <c r="B55" s="313"/>
      <c r="C55" s="243"/>
      <c r="D55" s="243"/>
      <c r="E55" s="243"/>
      <c r="G55" s="243"/>
      <c r="H55" s="70"/>
      <c r="J55" s="243"/>
      <c r="K55" s="243"/>
      <c r="L55" s="243"/>
    </row>
    <row r="56" spans="1:16" ht="18" customHeight="1" thickBot="1" x14ac:dyDescent="0.25">
      <c r="A56" s="237" t="s">
        <v>137</v>
      </c>
      <c r="B56" s="237"/>
      <c r="C56" s="238">
        <f>C43+C54</f>
        <v>207</v>
      </c>
      <c r="D56" s="244"/>
      <c r="E56" s="238">
        <f>E43+E54</f>
        <v>202</v>
      </c>
      <c r="F56" s="245"/>
      <c r="G56" s="238">
        <f>G43+G54</f>
        <v>186</v>
      </c>
      <c r="H56" s="70"/>
      <c r="J56" s="238">
        <f>J43+J54</f>
        <v>773</v>
      </c>
      <c r="K56" s="244"/>
      <c r="L56" s="238">
        <f>L43+L54</f>
        <v>734</v>
      </c>
    </row>
    <row r="57" spans="1:16" ht="13.5" thickTop="1" x14ac:dyDescent="0.2">
      <c r="H57" s="70"/>
    </row>
    <row r="60" spans="1:16" ht="18" customHeight="1" x14ac:dyDescent="0.2">
      <c r="A60" s="236"/>
      <c r="B60" s="236"/>
      <c r="C60" s="236"/>
      <c r="D60" s="236"/>
      <c r="E60" s="236"/>
      <c r="F60" s="236"/>
      <c r="G60" s="236"/>
      <c r="H60" s="105"/>
      <c r="I60" s="93"/>
      <c r="J60" s="236"/>
      <c r="K60" s="236"/>
      <c r="L60" s="236"/>
      <c r="M60" s="236"/>
      <c r="N60" s="236"/>
      <c r="O60" s="236"/>
    </row>
    <row r="61" spans="1:16" ht="18" customHeight="1" x14ac:dyDescent="0.2">
      <c r="A61" s="229" t="s">
        <v>205</v>
      </c>
      <c r="B61" s="236"/>
      <c r="C61" s="236"/>
      <c r="D61" s="236"/>
      <c r="E61" s="236"/>
      <c r="F61" s="236"/>
      <c r="G61" s="236"/>
      <c r="H61" s="105"/>
      <c r="I61" s="93"/>
      <c r="J61" s="236"/>
      <c r="K61" s="236"/>
      <c r="L61" s="236"/>
      <c r="M61" s="236"/>
      <c r="N61" s="236"/>
      <c r="O61" s="236"/>
    </row>
    <row r="62" spans="1:16" ht="18" customHeight="1" x14ac:dyDescent="0.2">
      <c r="A62" s="334" t="s">
        <v>250</v>
      </c>
      <c r="B62" s="236"/>
      <c r="C62" s="92">
        <f>'non-GAAP Op Exp'!C20</f>
        <v>520</v>
      </c>
      <c r="D62" s="246"/>
      <c r="E62" s="92">
        <f>'non-GAAP Op Exp'!E20</f>
        <v>506</v>
      </c>
      <c r="F62" s="246"/>
      <c r="G62" s="92">
        <f>'non-GAAP Op Exp'!G20</f>
        <v>422</v>
      </c>
      <c r="H62" s="105"/>
      <c r="I62" s="93"/>
      <c r="J62" s="92">
        <f>'non-GAAP Op Exp'!J20</f>
        <v>1895</v>
      </c>
      <c r="K62" s="246"/>
      <c r="L62" s="92">
        <f>'non-GAAP Op Exp'!L20</f>
        <v>1663</v>
      </c>
      <c r="M62" s="236"/>
      <c r="N62" s="236"/>
      <c r="O62" s="236"/>
    </row>
    <row r="63" spans="1:16" ht="18" customHeight="1" x14ac:dyDescent="0.2">
      <c r="A63" s="236"/>
      <c r="B63" s="236"/>
      <c r="C63" s="236"/>
      <c r="D63" s="236"/>
      <c r="E63" s="236"/>
      <c r="F63" s="236"/>
      <c r="G63" s="236"/>
      <c r="H63" s="105"/>
      <c r="I63" s="93"/>
      <c r="J63" s="236"/>
      <c r="K63" s="236"/>
      <c r="L63" s="236"/>
      <c r="M63" s="236"/>
      <c r="N63" s="236"/>
      <c r="O63" s="236"/>
    </row>
    <row r="64" spans="1:16" ht="18" customHeight="1" x14ac:dyDescent="0.2">
      <c r="A64" s="229" t="s">
        <v>253</v>
      </c>
      <c r="B64" s="236"/>
      <c r="C64" s="247">
        <f>C56/C62</f>
        <v>0.39807692307692305</v>
      </c>
      <c r="D64" s="236"/>
      <c r="E64" s="247">
        <f>E56/E62</f>
        <v>0.39920948616600793</v>
      </c>
      <c r="F64" s="236"/>
      <c r="G64" s="247">
        <f>G56/G62</f>
        <v>0.44075829383886256</v>
      </c>
      <c r="H64" s="105"/>
      <c r="I64" s="93"/>
      <c r="J64" s="247">
        <f>J56/J62</f>
        <v>0.40791556728232192</v>
      </c>
      <c r="K64" s="236"/>
      <c r="L64" s="247">
        <f>L56/L62</f>
        <v>0.44137101623571856</v>
      </c>
      <c r="M64" s="236"/>
      <c r="N64" s="236"/>
      <c r="O64" s="236"/>
    </row>
    <row r="65" spans="1:15" ht="18" customHeight="1" x14ac:dyDescent="0.2">
      <c r="A65" s="236"/>
      <c r="B65" s="236"/>
      <c r="C65" s="236"/>
      <c r="D65" s="236"/>
      <c r="E65" s="236"/>
      <c r="F65" s="236"/>
      <c r="G65" s="236"/>
      <c r="H65" s="105"/>
      <c r="I65" s="93"/>
      <c r="J65" s="236"/>
      <c r="K65" s="236"/>
      <c r="L65" s="236"/>
      <c r="M65" s="236"/>
      <c r="N65" s="236"/>
      <c r="O65" s="236"/>
    </row>
    <row r="66" spans="1:15" ht="18" customHeight="1" x14ac:dyDescent="0.2">
      <c r="A66" s="236"/>
      <c r="B66" s="236"/>
      <c r="C66" s="236"/>
      <c r="D66" s="236"/>
      <c r="E66" s="236"/>
      <c r="F66" s="236"/>
      <c r="G66" s="236"/>
      <c r="H66" s="48"/>
      <c r="J66" s="236"/>
      <c r="K66" s="236"/>
      <c r="L66" s="236"/>
    </row>
    <row r="67" spans="1:15" ht="18" customHeight="1" x14ac:dyDescent="0.2">
      <c r="A67" s="111" t="s">
        <v>243</v>
      </c>
      <c r="B67" s="236"/>
      <c r="C67" s="236"/>
      <c r="D67" s="236"/>
      <c r="E67" s="236"/>
      <c r="F67" s="236"/>
      <c r="G67" s="236"/>
      <c r="H67" s="48"/>
      <c r="J67" s="236"/>
      <c r="K67" s="236"/>
      <c r="L67" s="236"/>
    </row>
    <row r="68" spans="1:15" s="290" customFormat="1" x14ac:dyDescent="0.2">
      <c r="A68" s="336" t="s">
        <v>258</v>
      </c>
      <c r="H68" s="185"/>
    </row>
    <row r="69" spans="1:15" s="290" customFormat="1" x14ac:dyDescent="0.2">
      <c r="A69" s="337" t="s">
        <v>259</v>
      </c>
      <c r="H69" s="185"/>
    </row>
    <row r="70" spans="1:15" s="290" customFormat="1" x14ac:dyDescent="0.2">
      <c r="A70" s="337" t="s">
        <v>260</v>
      </c>
      <c r="H70" s="185"/>
    </row>
    <row r="71" spans="1:15" s="290" customFormat="1" x14ac:dyDescent="0.2">
      <c r="A71" s="337" t="s">
        <v>261</v>
      </c>
      <c r="H71" s="185"/>
    </row>
    <row r="72" spans="1:15" s="290" customFormat="1" x14ac:dyDescent="0.2">
      <c r="A72" s="337" t="s">
        <v>262</v>
      </c>
      <c r="H72" s="185"/>
    </row>
    <row r="73" spans="1:15" s="290" customFormat="1" ht="12.75" customHeight="1" x14ac:dyDescent="0.2">
      <c r="A73" s="290" t="s">
        <v>251</v>
      </c>
      <c r="B73" s="335"/>
      <c r="C73" s="335"/>
      <c r="D73" s="335"/>
      <c r="E73" s="335"/>
      <c r="F73" s="335"/>
      <c r="G73" s="335"/>
      <c r="H73" s="2"/>
      <c r="I73" s="41"/>
      <c r="J73" s="335"/>
      <c r="K73" s="335"/>
      <c r="L73" s="335"/>
    </row>
    <row r="74" spans="1:15" s="290" customFormat="1" ht="12.75" customHeight="1" x14ac:dyDescent="0.2">
      <c r="A74" s="336" t="s">
        <v>264</v>
      </c>
      <c r="B74" s="335"/>
      <c r="C74" s="335"/>
      <c r="D74" s="335"/>
      <c r="E74" s="335"/>
      <c r="F74" s="335"/>
      <c r="G74" s="335"/>
      <c r="H74" s="2"/>
      <c r="I74" s="41"/>
      <c r="J74" s="335"/>
      <c r="K74" s="335"/>
      <c r="L74" s="335"/>
    </row>
    <row r="75" spans="1:15" x14ac:dyDescent="0.2">
      <c r="A75" s="111" t="s">
        <v>252</v>
      </c>
    </row>
    <row r="76" spans="1:15" ht="15" x14ac:dyDescent="0.35">
      <c r="A76" s="230" t="s">
        <v>138</v>
      </c>
      <c r="H76" s="100"/>
    </row>
    <row r="89" spans="1:15" s="94" customFormat="1" x14ac:dyDescent="0.2">
      <c r="A89" s="111"/>
      <c r="B89" s="111"/>
      <c r="C89" s="111"/>
      <c r="D89" s="111"/>
      <c r="E89" s="111"/>
      <c r="F89" s="111"/>
      <c r="G89" s="111"/>
      <c r="H89" s="47"/>
      <c r="J89" s="111"/>
      <c r="K89" s="111"/>
      <c r="L89" s="111"/>
      <c r="M89" s="111"/>
      <c r="N89" s="111"/>
      <c r="O89" s="111"/>
    </row>
  </sheetData>
  <mergeCells count="9">
    <mergeCell ref="C39:G39"/>
    <mergeCell ref="J39:L39"/>
    <mergeCell ref="A1:L1"/>
    <mergeCell ref="A2:L2"/>
    <mergeCell ref="A3:L3"/>
    <mergeCell ref="A4:L4"/>
    <mergeCell ref="A5:L5"/>
    <mergeCell ref="C7:G7"/>
    <mergeCell ref="J7:L7"/>
  </mergeCells>
  <printOptions horizontalCentered="1"/>
  <pageMargins left="0.5" right="0.5" top="0.6" bottom="0.36" header="0.5" footer="0.28000000000000003"/>
  <pageSetup scale="54" orientation="portrait" r:id="rId1"/>
  <headerFooter alignWithMargins="0"/>
  <ignoredErrors>
    <ignoredError sqref="C9 E9 G9 J9 L9 C41:L4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showGridLines="0" zoomScale="85" zoomScaleNormal="85" workbookViewId="0">
      <selection sqref="A1:L1"/>
    </sheetView>
  </sheetViews>
  <sheetFormatPr defaultColWidth="8.33203125" defaultRowHeight="12.75" x14ac:dyDescent="0.2"/>
  <cols>
    <col min="1" max="1" width="109.33203125" style="111" customWidth="1"/>
    <col min="2" max="2" width="1.5" style="111" customWidth="1"/>
    <col min="3" max="3" width="22" style="111" bestFit="1" customWidth="1"/>
    <col min="4" max="4" width="1.5" style="111" customWidth="1"/>
    <col min="5" max="5" width="22.83203125" style="111" bestFit="1" customWidth="1"/>
    <col min="6" max="6" width="1.5" style="111" customWidth="1"/>
    <col min="7" max="7" width="22" style="111" bestFit="1" customWidth="1"/>
    <col min="8" max="8" width="1.5" style="47" customWidth="1"/>
    <col min="9" max="9" width="1.5" style="94" customWidth="1"/>
    <col min="10" max="10" width="22" style="111" bestFit="1" customWidth="1"/>
    <col min="11" max="11" width="1.5" style="111" customWidth="1"/>
    <col min="12" max="12" width="22" style="111" bestFit="1" customWidth="1"/>
    <col min="13" max="16384" width="8.33203125" style="111"/>
  </cols>
  <sheetData>
    <row r="1" spans="1:12" x14ac:dyDescent="0.2">
      <c r="A1" s="358" t="s">
        <v>59</v>
      </c>
      <c r="B1" s="358"/>
      <c r="C1" s="358"/>
      <c r="D1" s="358"/>
      <c r="E1" s="358"/>
      <c r="F1" s="358"/>
      <c r="G1" s="358"/>
      <c r="H1" s="358"/>
      <c r="I1" s="358"/>
      <c r="J1" s="358"/>
      <c r="K1" s="358"/>
      <c r="L1" s="358"/>
    </row>
    <row r="2" spans="1:12" ht="15" x14ac:dyDescent="0.2">
      <c r="A2" s="358" t="s">
        <v>203</v>
      </c>
      <c r="B2" s="358"/>
      <c r="C2" s="358"/>
      <c r="D2" s="358"/>
      <c r="E2" s="358"/>
      <c r="F2" s="358"/>
      <c r="G2" s="358"/>
      <c r="H2" s="358"/>
      <c r="I2" s="358"/>
      <c r="J2" s="358"/>
      <c r="K2" s="358"/>
      <c r="L2" s="358"/>
    </row>
    <row r="3" spans="1:12" ht="15" x14ac:dyDescent="0.2">
      <c r="A3" s="358" t="s">
        <v>204</v>
      </c>
      <c r="B3" s="358"/>
      <c r="C3" s="358"/>
      <c r="D3" s="358"/>
      <c r="E3" s="358"/>
      <c r="F3" s="358"/>
      <c r="G3" s="358"/>
      <c r="H3" s="358"/>
      <c r="I3" s="358"/>
      <c r="J3" s="358"/>
      <c r="K3" s="358"/>
      <c r="L3" s="358"/>
    </row>
    <row r="4" spans="1:12" x14ac:dyDescent="0.2">
      <c r="A4" s="358" t="s">
        <v>0</v>
      </c>
      <c r="B4" s="358"/>
      <c r="C4" s="358"/>
      <c r="D4" s="358"/>
      <c r="E4" s="358"/>
      <c r="F4" s="358"/>
      <c r="G4" s="358"/>
      <c r="H4" s="358"/>
      <c r="I4" s="358"/>
      <c r="J4" s="358"/>
      <c r="K4" s="358"/>
      <c r="L4" s="358"/>
    </row>
    <row r="5" spans="1:12" x14ac:dyDescent="0.2">
      <c r="A5" s="358" t="s">
        <v>52</v>
      </c>
      <c r="B5" s="358"/>
      <c r="C5" s="358"/>
      <c r="D5" s="358"/>
      <c r="E5" s="358"/>
      <c r="F5" s="358"/>
      <c r="G5" s="358"/>
      <c r="H5" s="358"/>
      <c r="I5" s="358"/>
      <c r="J5" s="358"/>
      <c r="K5" s="358"/>
      <c r="L5" s="358"/>
    </row>
    <row r="6" spans="1:12" x14ac:dyDescent="0.2">
      <c r="A6" s="215"/>
      <c r="B6" s="215"/>
      <c r="C6" s="215"/>
      <c r="D6" s="215"/>
      <c r="E6" s="215"/>
      <c r="F6" s="215"/>
      <c r="G6" s="215"/>
      <c r="K6" s="215"/>
    </row>
    <row r="7" spans="1:12" x14ac:dyDescent="0.2">
      <c r="C7" s="357" t="s">
        <v>129</v>
      </c>
      <c r="D7" s="357"/>
      <c r="E7" s="357"/>
      <c r="F7" s="357"/>
      <c r="G7" s="357"/>
      <c r="I7" s="111"/>
      <c r="J7" s="357" t="s">
        <v>111</v>
      </c>
      <c r="K7" s="357"/>
      <c r="L7" s="357"/>
    </row>
    <row r="8" spans="1:12" x14ac:dyDescent="0.2">
      <c r="C8" s="45" t="s">
        <v>1</v>
      </c>
      <c r="D8" s="114"/>
      <c r="E8" s="45" t="s">
        <v>108</v>
      </c>
      <c r="F8" s="114"/>
      <c r="G8" s="114" t="s">
        <v>1</v>
      </c>
      <c r="J8" s="45" t="s">
        <v>1</v>
      </c>
      <c r="K8" s="114"/>
      <c r="L8" s="114" t="s">
        <v>1</v>
      </c>
    </row>
    <row r="9" spans="1:12" ht="15" x14ac:dyDescent="0.35">
      <c r="C9" s="89" t="str">
        <f>'Income Statement'!C9</f>
        <v>2013</v>
      </c>
      <c r="D9" s="90"/>
      <c r="E9" s="89" t="str">
        <f>C9</f>
        <v>2013</v>
      </c>
      <c r="F9" s="90"/>
      <c r="G9" s="89" t="str">
        <f>'Income Statement'!G9</f>
        <v>2012</v>
      </c>
      <c r="H9" s="111"/>
      <c r="J9" s="89" t="str">
        <f>C9</f>
        <v>2013</v>
      </c>
      <c r="K9" s="90"/>
      <c r="L9" s="89" t="str">
        <f>G9</f>
        <v>2012</v>
      </c>
    </row>
    <row r="10" spans="1:12" x14ac:dyDescent="0.2">
      <c r="I10" s="111"/>
    </row>
    <row r="11" spans="1:12" x14ac:dyDescent="0.2">
      <c r="A11" s="249" t="s">
        <v>188</v>
      </c>
      <c r="B11" s="116"/>
      <c r="I11" s="111"/>
    </row>
    <row r="12" spans="1:12" x14ac:dyDescent="0.2">
      <c r="A12" s="249" t="s">
        <v>189</v>
      </c>
      <c r="B12" s="116"/>
      <c r="C12" s="110">
        <f>'Income Statement'!C24</f>
        <v>520</v>
      </c>
      <c r="D12" s="110"/>
      <c r="E12" s="110">
        <v>506</v>
      </c>
      <c r="F12" s="110"/>
      <c r="G12" s="110">
        <v>422</v>
      </c>
      <c r="I12" s="111"/>
      <c r="J12" s="110">
        <f>'Income Statement'!I24</f>
        <v>1895</v>
      </c>
      <c r="L12" s="110">
        <f>'Income Statement'!K24</f>
        <v>1674</v>
      </c>
    </row>
    <row r="13" spans="1:12" x14ac:dyDescent="0.2">
      <c r="I13" s="111"/>
    </row>
    <row r="14" spans="1:12" x14ac:dyDescent="0.2">
      <c r="A14" s="111" t="s">
        <v>131</v>
      </c>
      <c r="I14" s="111"/>
    </row>
    <row r="15" spans="1:12" ht="18" customHeight="1" x14ac:dyDescent="0.2">
      <c r="I15" s="111"/>
    </row>
    <row r="16" spans="1:12" ht="18" customHeight="1" x14ac:dyDescent="0.2">
      <c r="A16" s="230" t="s">
        <v>190</v>
      </c>
      <c r="C16" s="231">
        <v>0</v>
      </c>
      <c r="D16" s="232"/>
      <c r="E16" s="231">
        <v>0</v>
      </c>
      <c r="F16" s="232"/>
      <c r="G16" s="231">
        <v>0</v>
      </c>
      <c r="I16" s="111"/>
      <c r="J16" s="231">
        <v>0</v>
      </c>
      <c r="L16" s="231">
        <v>-11</v>
      </c>
    </row>
    <row r="17" spans="1:12" ht="16.5" customHeight="1" x14ac:dyDescent="0.2">
      <c r="A17" s="230" t="s">
        <v>133</v>
      </c>
      <c r="B17" s="230"/>
      <c r="C17" s="241">
        <f>SUM(C16:C16)</f>
        <v>0</v>
      </c>
      <c r="D17" s="248"/>
      <c r="E17" s="241">
        <f>SUM(E16:E16)</f>
        <v>0</v>
      </c>
      <c r="G17" s="241">
        <f>SUM(G16:G16)</f>
        <v>0</v>
      </c>
      <c r="I17" s="111"/>
      <c r="J17" s="241">
        <f>SUM(J16:J16)</f>
        <v>0</v>
      </c>
      <c r="L17" s="241">
        <f>SUM(L16:L16)</f>
        <v>-11</v>
      </c>
    </row>
    <row r="18" spans="1:12" ht="6" customHeight="1" x14ac:dyDescent="0.2">
      <c r="A18" s="230"/>
      <c r="B18" s="230"/>
      <c r="C18" s="243"/>
      <c r="D18" s="243"/>
      <c r="E18" s="243"/>
      <c r="G18" s="243"/>
      <c r="I18" s="111"/>
      <c r="J18" s="243"/>
      <c r="L18" s="243"/>
    </row>
    <row r="19" spans="1:12" ht="15" customHeight="1" x14ac:dyDescent="0.2">
      <c r="A19" s="249" t="s">
        <v>191</v>
      </c>
      <c r="B19" s="230"/>
      <c r="C19" s="243"/>
      <c r="D19" s="243"/>
      <c r="E19" s="243"/>
      <c r="G19" s="243"/>
      <c r="I19" s="111"/>
      <c r="J19" s="243"/>
      <c r="L19" s="243"/>
    </row>
    <row r="20" spans="1:12" ht="16.5" customHeight="1" thickBot="1" x14ac:dyDescent="0.25">
      <c r="A20" s="249" t="s">
        <v>189</v>
      </c>
      <c r="B20" s="237"/>
      <c r="C20" s="238">
        <f>C12+C17</f>
        <v>520</v>
      </c>
      <c r="D20" s="239"/>
      <c r="E20" s="238">
        <f>E12+E17</f>
        <v>506</v>
      </c>
      <c r="F20" s="240"/>
      <c r="G20" s="238">
        <f>G12+G17</f>
        <v>422</v>
      </c>
      <c r="I20" s="111"/>
      <c r="J20" s="238">
        <f>J12+J17</f>
        <v>1895</v>
      </c>
      <c r="L20" s="238">
        <f>L12+L17</f>
        <v>1663</v>
      </c>
    </row>
    <row r="21" spans="1:12" ht="16.5" customHeight="1" thickTop="1" x14ac:dyDescent="0.2">
      <c r="I21" s="111"/>
    </row>
    <row r="22" spans="1:12" ht="16.5" customHeight="1" x14ac:dyDescent="0.2">
      <c r="I22" s="111"/>
    </row>
    <row r="23" spans="1:12" ht="18" customHeight="1" x14ac:dyDescent="0.2">
      <c r="C23" s="357" t="s">
        <v>129</v>
      </c>
      <c r="D23" s="357"/>
      <c r="E23" s="357"/>
      <c r="F23" s="357"/>
      <c r="G23" s="357"/>
      <c r="J23" s="357" t="s">
        <v>111</v>
      </c>
      <c r="K23" s="357"/>
      <c r="L23" s="357"/>
    </row>
    <row r="24" spans="1:12" ht="18" customHeight="1" x14ac:dyDescent="0.2">
      <c r="C24" s="45" t="s">
        <v>1</v>
      </c>
      <c r="D24" s="114"/>
      <c r="E24" s="45" t="s">
        <v>108</v>
      </c>
      <c r="F24" s="114"/>
      <c r="G24" s="114" t="s">
        <v>1</v>
      </c>
      <c r="J24" s="45" t="s">
        <v>1</v>
      </c>
      <c r="K24" s="114"/>
      <c r="L24" s="114" t="s">
        <v>1</v>
      </c>
    </row>
    <row r="25" spans="1:12" ht="18" customHeight="1" x14ac:dyDescent="0.35">
      <c r="C25" s="89" t="str">
        <f>C9</f>
        <v>2013</v>
      </c>
      <c r="D25" s="90"/>
      <c r="E25" s="89" t="str">
        <f>E9</f>
        <v>2013</v>
      </c>
      <c r="F25" s="90"/>
      <c r="G25" s="89" t="str">
        <f>G9</f>
        <v>2012</v>
      </c>
      <c r="H25" s="111"/>
      <c r="J25" s="89" t="str">
        <f>J9</f>
        <v>2013</v>
      </c>
      <c r="K25" s="90"/>
      <c r="L25" s="89" t="str">
        <f>L9</f>
        <v>2012</v>
      </c>
    </row>
    <row r="26" spans="1:12" x14ac:dyDescent="0.2">
      <c r="H26" s="94"/>
      <c r="I26" s="107"/>
    </row>
    <row r="27" spans="1:12" ht="16.5" customHeight="1" x14ac:dyDescent="0.2">
      <c r="A27" s="249" t="s">
        <v>139</v>
      </c>
      <c r="B27" s="116"/>
      <c r="C27" s="110">
        <f>'Income Statement'!C37</f>
        <v>282</v>
      </c>
      <c r="D27" s="110"/>
      <c r="E27" s="110">
        <f>'Income Statement'!E37</f>
        <v>304</v>
      </c>
      <c r="F27" s="110"/>
      <c r="G27" s="110">
        <f>'Income Statement'!G37</f>
        <v>247</v>
      </c>
      <c r="J27" s="110">
        <f>'Income Statement'!I37</f>
        <v>1207</v>
      </c>
      <c r="K27" s="110"/>
      <c r="L27" s="110">
        <f>'Income Statement'!K37</f>
        <v>984</v>
      </c>
    </row>
    <row r="28" spans="1:12" ht="6" customHeight="1" x14ac:dyDescent="0.2"/>
    <row r="29" spans="1:12" ht="16.5" customHeight="1" x14ac:dyDescent="0.2">
      <c r="A29" s="111" t="s">
        <v>131</v>
      </c>
    </row>
    <row r="30" spans="1:12" ht="16.5" customHeight="1" x14ac:dyDescent="0.2"/>
    <row r="31" spans="1:12" x14ac:dyDescent="0.2">
      <c r="A31" s="230" t="s">
        <v>247</v>
      </c>
      <c r="C31" s="48">
        <v>18</v>
      </c>
      <c r="E31" s="231">
        <v>0</v>
      </c>
      <c r="G31" s="231">
        <v>0</v>
      </c>
      <c r="J31" s="231">
        <v>-44</v>
      </c>
      <c r="L31" s="231">
        <v>0</v>
      </c>
    </row>
    <row r="32" spans="1:12" ht="15" x14ac:dyDescent="0.2">
      <c r="A32" s="230" t="s">
        <v>244</v>
      </c>
      <c r="C32" s="231">
        <v>11</v>
      </c>
      <c r="D32" s="232"/>
      <c r="E32" s="231">
        <v>0</v>
      </c>
      <c r="F32" s="232"/>
      <c r="G32" s="231">
        <v>-4</v>
      </c>
      <c r="J32" s="231">
        <v>-22</v>
      </c>
      <c r="K32" s="232"/>
      <c r="L32" s="231">
        <v>-4</v>
      </c>
    </row>
    <row r="33" spans="1:12" x14ac:dyDescent="0.2">
      <c r="A33" s="230" t="s">
        <v>193</v>
      </c>
      <c r="C33" s="231">
        <v>-1</v>
      </c>
      <c r="D33" s="232"/>
      <c r="E33" s="231">
        <v>0</v>
      </c>
      <c r="F33" s="232"/>
      <c r="G33" s="231">
        <v>-2</v>
      </c>
      <c r="J33" s="231">
        <v>-3</v>
      </c>
      <c r="K33" s="232"/>
      <c r="L33" s="231">
        <v>-7</v>
      </c>
    </row>
    <row r="34" spans="1:12" x14ac:dyDescent="0.2">
      <c r="A34" s="313" t="s">
        <v>255</v>
      </c>
      <c r="B34" s="230"/>
      <c r="C34" s="231">
        <v>0</v>
      </c>
      <c r="D34" s="232"/>
      <c r="E34" s="231">
        <v>0</v>
      </c>
      <c r="F34" s="232"/>
      <c r="G34" s="231">
        <v>0</v>
      </c>
      <c r="J34" s="231">
        <v>-10</v>
      </c>
      <c r="K34" s="232"/>
      <c r="L34" s="231">
        <v>0</v>
      </c>
    </row>
    <row r="35" spans="1:12" x14ac:dyDescent="0.2">
      <c r="A35" s="230" t="s">
        <v>192</v>
      </c>
      <c r="B35" s="230"/>
      <c r="C35" s="231">
        <v>0</v>
      </c>
      <c r="D35" s="232"/>
      <c r="E35" s="231">
        <v>0</v>
      </c>
      <c r="F35" s="232"/>
      <c r="G35" s="231">
        <v>-8</v>
      </c>
      <c r="J35" s="231">
        <v>-9</v>
      </c>
      <c r="K35" s="232"/>
      <c r="L35" s="231">
        <v>-44</v>
      </c>
    </row>
    <row r="36" spans="1:12" x14ac:dyDescent="0.2">
      <c r="A36" s="250" t="s">
        <v>132</v>
      </c>
      <c r="C36" s="291">
        <v>3</v>
      </c>
      <c r="D36" s="311"/>
      <c r="E36" s="291">
        <v>0</v>
      </c>
      <c r="F36" s="311"/>
      <c r="G36" s="291">
        <v>3</v>
      </c>
      <c r="H36" s="2"/>
      <c r="I36" s="41"/>
      <c r="J36" s="291">
        <v>3</v>
      </c>
      <c r="K36" s="311"/>
      <c r="L36" s="291">
        <v>0</v>
      </c>
    </row>
    <row r="37" spans="1:12" ht="16.5" customHeight="1" x14ac:dyDescent="0.2">
      <c r="A37" s="230" t="s">
        <v>133</v>
      </c>
      <c r="B37" s="230"/>
      <c r="C37" s="320">
        <f>SUM(C31:C36)</f>
        <v>31</v>
      </c>
      <c r="D37" s="322"/>
      <c r="E37" s="320">
        <f>SUM(E32:E36)</f>
        <v>0</v>
      </c>
      <c r="F37" s="290"/>
      <c r="G37" s="320">
        <f>SUM(G32:G36)</f>
        <v>-11</v>
      </c>
      <c r="H37" s="2"/>
      <c r="I37" s="41"/>
      <c r="J37" s="320">
        <f>SUM(J31:J36)</f>
        <v>-85</v>
      </c>
      <c r="K37" s="290"/>
      <c r="L37" s="320">
        <f>SUM(L32:L36)</f>
        <v>-55</v>
      </c>
    </row>
    <row r="38" spans="1:12" x14ac:dyDescent="0.2">
      <c r="A38" s="230"/>
      <c r="B38" s="230"/>
      <c r="C38" s="321"/>
      <c r="D38" s="321"/>
      <c r="E38" s="321"/>
      <c r="F38" s="290"/>
      <c r="G38" s="321"/>
      <c r="H38" s="27"/>
      <c r="I38" s="41"/>
      <c r="J38" s="321"/>
      <c r="K38" s="290"/>
      <c r="L38" s="321"/>
    </row>
    <row r="39" spans="1:12" ht="16.5" customHeight="1" thickBot="1" x14ac:dyDescent="0.25">
      <c r="A39" s="237" t="s">
        <v>140</v>
      </c>
      <c r="B39" s="237"/>
      <c r="C39" s="315">
        <f>C27+C37</f>
        <v>313</v>
      </c>
      <c r="D39" s="316"/>
      <c r="E39" s="315">
        <f>E27+E37</f>
        <v>304</v>
      </c>
      <c r="F39" s="317"/>
      <c r="G39" s="315">
        <f>G27+G37</f>
        <v>236</v>
      </c>
      <c r="H39" s="27"/>
      <c r="I39" s="41"/>
      <c r="J39" s="315">
        <f>J27+J37</f>
        <v>1122</v>
      </c>
      <c r="K39" s="317"/>
      <c r="L39" s="315">
        <f>L27+L37</f>
        <v>929</v>
      </c>
    </row>
    <row r="40" spans="1:12" ht="18" customHeight="1" thickTop="1" x14ac:dyDescent="0.2">
      <c r="H40" s="70"/>
    </row>
    <row r="41" spans="1:12" ht="18" customHeight="1" x14ac:dyDescent="0.2">
      <c r="A41" s="111" t="s">
        <v>243</v>
      </c>
      <c r="B41" s="236"/>
      <c r="C41" s="236"/>
      <c r="D41" s="236"/>
      <c r="E41" s="236"/>
      <c r="F41" s="236"/>
      <c r="G41" s="236"/>
      <c r="H41" s="48"/>
      <c r="J41" s="236"/>
      <c r="K41" s="339"/>
      <c r="L41" s="339"/>
    </row>
    <row r="42" spans="1:12" x14ac:dyDescent="0.2">
      <c r="A42" s="340" t="s">
        <v>256</v>
      </c>
      <c r="B42" s="341"/>
      <c r="C42" s="341"/>
      <c r="D42" s="341"/>
      <c r="E42" s="341"/>
      <c r="F42" s="341"/>
      <c r="G42" s="341"/>
      <c r="H42" s="341"/>
      <c r="I42" s="341"/>
      <c r="J42" s="341"/>
      <c r="K42" s="341"/>
      <c r="L42" s="341"/>
    </row>
    <row r="43" spans="1:12" x14ac:dyDescent="0.2">
      <c r="A43" s="342" t="s">
        <v>257</v>
      </c>
      <c r="B43" s="341"/>
      <c r="C43" s="341"/>
      <c r="D43" s="341"/>
      <c r="E43" s="341"/>
      <c r="F43" s="341"/>
      <c r="G43" s="341"/>
      <c r="H43" s="341"/>
      <c r="I43" s="341"/>
      <c r="J43" s="341"/>
      <c r="K43" s="341"/>
      <c r="L43" s="341"/>
    </row>
    <row r="44" spans="1:12" s="290" customFormat="1" x14ac:dyDescent="0.2">
      <c r="A44" s="337" t="s">
        <v>263</v>
      </c>
      <c r="H44" s="185"/>
    </row>
    <row r="45" spans="1:12" s="290" customFormat="1" x14ac:dyDescent="0.2">
      <c r="A45" s="337" t="s">
        <v>261</v>
      </c>
      <c r="H45" s="185"/>
    </row>
    <row r="46" spans="1:12" s="290" customFormat="1" x14ac:dyDescent="0.2">
      <c r="A46" s="337" t="s">
        <v>262</v>
      </c>
      <c r="H46" s="185"/>
    </row>
    <row r="47" spans="1:12" x14ac:dyDescent="0.2">
      <c r="A47" s="251"/>
      <c r="B47" s="251"/>
      <c r="C47" s="251"/>
      <c r="D47" s="251"/>
      <c r="E47" s="251"/>
      <c r="F47" s="251"/>
      <c r="G47" s="251"/>
      <c r="H47" s="251"/>
      <c r="I47" s="251"/>
      <c r="J47" s="251"/>
      <c r="K47" s="251"/>
      <c r="L47" s="251"/>
    </row>
    <row r="52" spans="8:9" x14ac:dyDescent="0.2">
      <c r="H52" s="70"/>
    </row>
    <row r="53" spans="8:9" x14ac:dyDescent="0.2">
      <c r="H53" s="70"/>
    </row>
    <row r="54" spans="8:9" x14ac:dyDescent="0.2">
      <c r="H54" s="105"/>
    </row>
    <row r="55" spans="8:9" x14ac:dyDescent="0.2">
      <c r="H55" s="105"/>
      <c r="I55" s="103"/>
    </row>
    <row r="56" spans="8:9" x14ac:dyDescent="0.2">
      <c r="I56" s="103"/>
    </row>
    <row r="57" spans="8:9" x14ac:dyDescent="0.2">
      <c r="I57" s="103"/>
    </row>
    <row r="58" spans="8:9" x14ac:dyDescent="0.2">
      <c r="I58" s="103"/>
    </row>
    <row r="65" spans="8:8" x14ac:dyDescent="0.2">
      <c r="H65" s="70"/>
    </row>
    <row r="66" spans="8:8" x14ac:dyDescent="0.2">
      <c r="H66" s="70"/>
    </row>
    <row r="67" spans="8:8" x14ac:dyDescent="0.2">
      <c r="H67" s="70"/>
    </row>
    <row r="68" spans="8:8" x14ac:dyDescent="0.2">
      <c r="H68" s="70"/>
    </row>
    <row r="69" spans="8:8" x14ac:dyDescent="0.2">
      <c r="H69" s="70"/>
    </row>
    <row r="70" spans="8:8" x14ac:dyDescent="0.2">
      <c r="H70" s="70"/>
    </row>
    <row r="79" spans="8:8" x14ac:dyDescent="0.2">
      <c r="H79" s="48"/>
    </row>
    <row r="83" spans="8:8" ht="15" x14ac:dyDescent="0.35">
      <c r="H83" s="100"/>
    </row>
  </sheetData>
  <mergeCells count="9">
    <mergeCell ref="C23:G23"/>
    <mergeCell ref="J23:L23"/>
    <mergeCell ref="A1:L1"/>
    <mergeCell ref="A2:L2"/>
    <mergeCell ref="A3:L3"/>
    <mergeCell ref="A4:L4"/>
    <mergeCell ref="A5:L5"/>
    <mergeCell ref="C7:G7"/>
    <mergeCell ref="J7:L7"/>
  </mergeCells>
  <printOptions horizontalCentered="1"/>
  <pageMargins left="0.5" right="0.5" top="0.75" bottom="0.75" header="0.5" footer="0.5"/>
  <pageSetup scale="54" orientation="portrait" r:id="rId1"/>
  <headerFooter alignWithMargins="0"/>
  <ignoredErrors>
    <ignoredError sqref="C9:L9 C25:L25" unlockedFormula="1"/>
    <ignoredError sqref="E37:L3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showGridLines="0" tabSelected="1" zoomScale="85" zoomScaleNormal="85" workbookViewId="0">
      <selection sqref="A1:G1"/>
    </sheetView>
  </sheetViews>
  <sheetFormatPr defaultColWidth="25.33203125" defaultRowHeight="12.75" x14ac:dyDescent="0.2"/>
  <cols>
    <col min="1" max="1" width="3.5" style="252" customWidth="1"/>
    <col min="2" max="2" width="98.5" style="252" customWidth="1"/>
    <col min="3" max="3" width="24.1640625" style="292" customWidth="1"/>
    <col min="4" max="4" width="2" style="252" customWidth="1"/>
    <col min="5" max="5" width="24.1640625" style="252" customWidth="1"/>
    <col min="6" max="6" width="2" style="252" customWidth="1"/>
    <col min="7" max="7" width="24.1640625" style="252" customWidth="1"/>
    <col min="8" max="8" width="3.33203125" style="252" customWidth="1"/>
    <col min="9" max="9" width="12" style="252" customWidth="1"/>
    <col min="10" max="16384" width="25.33203125" style="252"/>
  </cols>
  <sheetData>
    <row r="1" spans="1:7" x14ac:dyDescent="0.2">
      <c r="A1" s="359" t="s">
        <v>59</v>
      </c>
      <c r="B1" s="359"/>
      <c r="C1" s="359"/>
      <c r="D1" s="359"/>
      <c r="E1" s="359"/>
      <c r="F1" s="359"/>
      <c r="G1" s="359"/>
    </row>
    <row r="2" spans="1:7" x14ac:dyDescent="0.2">
      <c r="A2" s="360" t="s">
        <v>141</v>
      </c>
      <c r="B2" s="360"/>
      <c r="C2" s="360"/>
      <c r="D2" s="360"/>
      <c r="E2" s="360"/>
      <c r="F2" s="360"/>
      <c r="G2" s="360"/>
    </row>
    <row r="3" spans="1:7" x14ac:dyDescent="0.2">
      <c r="A3" s="360" t="s">
        <v>52</v>
      </c>
      <c r="B3" s="360"/>
      <c r="C3" s="360"/>
      <c r="D3" s="360"/>
      <c r="E3" s="360"/>
      <c r="F3" s="360"/>
      <c r="G3" s="360"/>
    </row>
    <row r="4" spans="1:7" ht="13.5" customHeight="1" x14ac:dyDescent="0.2"/>
    <row r="5" spans="1:7" s="253" customFormat="1" ht="17.25" customHeight="1" x14ac:dyDescent="0.2">
      <c r="B5" s="253" t="s">
        <v>142</v>
      </c>
      <c r="C5" s="361" t="s">
        <v>78</v>
      </c>
      <c r="D5" s="361"/>
      <c r="E5" s="361"/>
      <c r="F5" s="361"/>
      <c r="G5" s="361"/>
    </row>
    <row r="6" spans="1:7" s="253" customFormat="1" x14ac:dyDescent="0.2">
      <c r="B6" s="253" t="s">
        <v>142</v>
      </c>
      <c r="C6" s="293" t="s">
        <v>1</v>
      </c>
      <c r="D6" s="254"/>
      <c r="E6" s="254" t="s">
        <v>108</v>
      </c>
      <c r="F6" s="254"/>
      <c r="G6" s="254" t="s">
        <v>1</v>
      </c>
    </row>
    <row r="7" spans="1:7" s="253" customFormat="1" ht="15" x14ac:dyDescent="0.2">
      <c r="B7" s="253" t="s">
        <v>142</v>
      </c>
      <c r="C7" s="294" t="str">
        <f>'Income Statement'!C9</f>
        <v>2013</v>
      </c>
      <c r="D7" s="256"/>
      <c r="E7" s="255" t="str">
        <f>C7</f>
        <v>2013</v>
      </c>
      <c r="F7" s="256"/>
      <c r="G7" s="255" t="str">
        <f>'Income Statement'!G9</f>
        <v>2012</v>
      </c>
    </row>
    <row r="8" spans="1:7" x14ac:dyDescent="0.2">
      <c r="A8" s="257" t="s">
        <v>19</v>
      </c>
    </row>
    <row r="9" spans="1:7" x14ac:dyDescent="0.2">
      <c r="B9" s="257" t="s">
        <v>155</v>
      </c>
    </row>
    <row r="10" spans="1:7" x14ac:dyDescent="0.2">
      <c r="B10" s="258" t="s">
        <v>156</v>
      </c>
      <c r="C10" s="295"/>
      <c r="E10" s="259"/>
      <c r="G10" s="260"/>
    </row>
    <row r="11" spans="1:7" x14ac:dyDescent="0.2">
      <c r="B11" s="252" t="s">
        <v>157</v>
      </c>
      <c r="C11" s="296">
        <v>14.664999999999999</v>
      </c>
      <c r="E11" s="261">
        <v>13.6</v>
      </c>
      <c r="G11" s="115">
        <v>14.3</v>
      </c>
    </row>
    <row r="12" spans="1:7" x14ac:dyDescent="0.2">
      <c r="B12" s="262" t="s">
        <v>158</v>
      </c>
      <c r="C12" s="297">
        <v>0.17580000000000001</v>
      </c>
      <c r="E12" s="263">
        <v>0.16700000000000001</v>
      </c>
      <c r="F12" s="263"/>
      <c r="G12" s="264">
        <v>0.219</v>
      </c>
    </row>
    <row r="13" spans="1:7" x14ac:dyDescent="0.2">
      <c r="B13" s="262" t="s">
        <v>159</v>
      </c>
      <c r="C13" s="298">
        <v>9.1399999999999995E-2</v>
      </c>
      <c r="E13" s="265">
        <v>0.09</v>
      </c>
      <c r="F13" s="265"/>
      <c r="G13" s="266">
        <v>6.2E-2</v>
      </c>
    </row>
    <row r="14" spans="1:7" x14ac:dyDescent="0.2">
      <c r="B14" s="262" t="s">
        <v>199</v>
      </c>
      <c r="C14" s="299">
        <v>8.0999999999999996E-3</v>
      </c>
      <c r="E14" s="267">
        <v>0.01</v>
      </c>
      <c r="F14" s="267"/>
      <c r="G14" s="267">
        <v>0.01</v>
      </c>
    </row>
    <row r="15" spans="1:7" x14ac:dyDescent="0.2">
      <c r="B15" s="262" t="s">
        <v>198</v>
      </c>
      <c r="C15" s="297">
        <f>SUM(C12:C14)</f>
        <v>0.27529999999999999</v>
      </c>
      <c r="E15" s="263">
        <f>SUM(E12:E14)</f>
        <v>0.26700000000000002</v>
      </c>
      <c r="F15" s="263">
        <f>SUM(F12:F14)</f>
        <v>0</v>
      </c>
      <c r="G15" s="263">
        <f t="shared" ref="G15" si="0">SUM(G12:G14)</f>
        <v>0.29100000000000004</v>
      </c>
    </row>
    <row r="16" spans="1:7" ht="8.25" customHeight="1" x14ac:dyDescent="0.2">
      <c r="G16" s="261"/>
    </row>
    <row r="17" spans="2:7" x14ac:dyDescent="0.2">
      <c r="B17" s="258" t="s">
        <v>160</v>
      </c>
    </row>
    <row r="18" spans="2:7" x14ac:dyDescent="0.2">
      <c r="B18" s="252" t="s">
        <v>161</v>
      </c>
      <c r="G18" s="263"/>
    </row>
    <row r="19" spans="2:7" x14ac:dyDescent="0.2">
      <c r="B19" s="268" t="s">
        <v>162</v>
      </c>
      <c r="C19" s="300">
        <v>407816</v>
      </c>
      <c r="E19" s="260">
        <v>346940</v>
      </c>
      <c r="G19" s="269">
        <v>379905</v>
      </c>
    </row>
    <row r="20" spans="2:7" x14ac:dyDescent="0.2">
      <c r="B20" s="268" t="s">
        <v>163</v>
      </c>
      <c r="C20" s="300">
        <v>77703</v>
      </c>
      <c r="E20" s="260">
        <v>116583</v>
      </c>
      <c r="G20" s="269">
        <v>107373</v>
      </c>
    </row>
    <row r="21" spans="2:7" ht="9" customHeight="1" x14ac:dyDescent="0.2"/>
    <row r="22" spans="2:7" x14ac:dyDescent="0.2">
      <c r="B22" s="258" t="s">
        <v>164</v>
      </c>
      <c r="G22" s="260"/>
    </row>
    <row r="23" spans="2:7" x14ac:dyDescent="0.2">
      <c r="B23" s="268" t="s">
        <v>165</v>
      </c>
      <c r="G23" s="260"/>
    </row>
    <row r="24" spans="2:7" x14ac:dyDescent="0.2">
      <c r="B24" s="262" t="s">
        <v>245</v>
      </c>
      <c r="C24" s="292">
        <v>436</v>
      </c>
      <c r="E24" s="269">
        <v>363</v>
      </c>
      <c r="F24" s="269"/>
      <c r="G24" s="269">
        <v>453</v>
      </c>
    </row>
    <row r="25" spans="2:7" ht="9" customHeight="1" x14ac:dyDescent="0.2">
      <c r="F25" s="259"/>
      <c r="G25" s="269"/>
    </row>
    <row r="26" spans="2:7" x14ac:dyDescent="0.2">
      <c r="B26" s="257" t="s">
        <v>143</v>
      </c>
    </row>
    <row r="27" spans="2:7" x14ac:dyDescent="0.2">
      <c r="B27" s="258" t="s">
        <v>144</v>
      </c>
    </row>
    <row r="28" spans="2:7" x14ac:dyDescent="0.2">
      <c r="B28" s="268" t="s">
        <v>195</v>
      </c>
      <c r="C28" s="295">
        <v>1.819</v>
      </c>
      <c r="E28" s="259">
        <v>1.63</v>
      </c>
      <c r="G28" s="259">
        <v>1.74</v>
      </c>
    </row>
    <row r="29" spans="2:7" x14ac:dyDescent="0.2">
      <c r="B29" s="268" t="s">
        <v>145</v>
      </c>
      <c r="C29" s="297">
        <v>0.2515</v>
      </c>
      <c r="E29" s="263">
        <v>0.24299999999999999</v>
      </c>
      <c r="G29" s="263">
        <v>0.23599999999999999</v>
      </c>
    </row>
    <row r="30" spans="2:7" x14ac:dyDescent="0.2">
      <c r="B30" s="268" t="s">
        <v>146</v>
      </c>
      <c r="C30" s="297">
        <v>2.47E-2</v>
      </c>
      <c r="E30" s="263">
        <v>2.3E-2</v>
      </c>
      <c r="G30" s="270">
        <v>2.5999999999999999E-2</v>
      </c>
    </row>
    <row r="31" spans="2:7" x14ac:dyDescent="0.2">
      <c r="B31" s="268" t="s">
        <v>147</v>
      </c>
      <c r="C31" s="297">
        <v>5.0000000000000001E-3</v>
      </c>
      <c r="E31" s="263">
        <v>7.0000000000000001E-3</v>
      </c>
      <c r="G31" s="263">
        <v>1.2999999999999999E-2</v>
      </c>
    </row>
    <row r="32" spans="2:7" x14ac:dyDescent="0.2">
      <c r="B32" s="268" t="s">
        <v>148</v>
      </c>
    </row>
    <row r="33" spans="2:7" x14ac:dyDescent="0.2">
      <c r="B33" s="268" t="s">
        <v>149</v>
      </c>
      <c r="C33" s="299">
        <v>0.36099999999999999</v>
      </c>
      <c r="D33" s="271"/>
      <c r="E33" s="267">
        <v>0.377</v>
      </c>
      <c r="F33" s="271"/>
      <c r="G33" s="272">
        <v>0.33200000000000002</v>
      </c>
    </row>
    <row r="34" spans="2:7" x14ac:dyDescent="0.2">
      <c r="B34" s="268" t="s">
        <v>246</v>
      </c>
      <c r="C34" s="297">
        <f>SUM(C29:C33)</f>
        <v>0.64219999999999999</v>
      </c>
      <c r="D34" s="263">
        <f t="shared" ref="D34:F34" si="1">SUM(D29:D33)</f>
        <v>0</v>
      </c>
      <c r="E34" s="263">
        <f t="shared" si="1"/>
        <v>0.65</v>
      </c>
      <c r="F34" s="263">
        <f t="shared" si="1"/>
        <v>0</v>
      </c>
      <c r="G34" s="263">
        <v>0.60699999999999998</v>
      </c>
    </row>
    <row r="35" spans="2:7" ht="5.25" customHeight="1" x14ac:dyDescent="0.2">
      <c r="C35" s="297"/>
      <c r="E35" s="263"/>
      <c r="G35" s="263"/>
    </row>
    <row r="36" spans="2:7" x14ac:dyDescent="0.2">
      <c r="B36" s="258" t="s">
        <v>150</v>
      </c>
      <c r="C36" s="297"/>
      <c r="E36" s="263"/>
      <c r="F36" s="273"/>
      <c r="G36" s="263"/>
    </row>
    <row r="37" spans="2:7" x14ac:dyDescent="0.2">
      <c r="B37" s="268" t="s">
        <v>195</v>
      </c>
      <c r="C37" s="295">
        <v>3.218</v>
      </c>
      <c r="E37" s="259">
        <v>3.12</v>
      </c>
      <c r="G37" s="274">
        <v>3.39</v>
      </c>
    </row>
    <row r="38" spans="2:7" x14ac:dyDescent="0.2">
      <c r="B38" s="268" t="s">
        <v>145</v>
      </c>
      <c r="C38" s="297">
        <v>0.12139999999999999</v>
      </c>
      <c r="E38" s="263">
        <v>0.113</v>
      </c>
      <c r="F38" s="273"/>
      <c r="G38" s="264">
        <v>0.115</v>
      </c>
    </row>
    <row r="39" spans="2:7" x14ac:dyDescent="0.2">
      <c r="B39" s="268" t="s">
        <v>146</v>
      </c>
      <c r="C39" s="297">
        <v>2.4799999999999999E-2</v>
      </c>
      <c r="E39" s="263">
        <v>2.3E-2</v>
      </c>
      <c r="F39" s="273"/>
      <c r="G39" s="263">
        <v>2.5000000000000001E-2</v>
      </c>
    </row>
    <row r="40" spans="2:7" x14ac:dyDescent="0.2">
      <c r="B40" s="268" t="s">
        <v>147</v>
      </c>
      <c r="C40" s="297">
        <v>3.46E-3</v>
      </c>
      <c r="E40" s="263">
        <v>5.0000000000000001E-3</v>
      </c>
      <c r="G40" s="263">
        <v>7.0000000000000001E-3</v>
      </c>
    </row>
    <row r="41" spans="2:7" x14ac:dyDescent="0.2">
      <c r="B41" s="268" t="s">
        <v>148</v>
      </c>
    </row>
    <row r="42" spans="2:7" x14ac:dyDescent="0.2">
      <c r="B42" s="268" t="s">
        <v>149</v>
      </c>
      <c r="C42" s="299">
        <v>0.32319999999999999</v>
      </c>
      <c r="D42" s="271"/>
      <c r="E42" s="267">
        <v>0.33600000000000002</v>
      </c>
      <c r="F42" s="271"/>
      <c r="G42" s="275">
        <v>0.3</v>
      </c>
    </row>
    <row r="43" spans="2:7" x14ac:dyDescent="0.2">
      <c r="B43" s="268" t="s">
        <v>246</v>
      </c>
      <c r="C43" s="297">
        <f>SUM(C38:C42)</f>
        <v>0.47285999999999995</v>
      </c>
      <c r="D43" s="263">
        <f t="shared" ref="D43:G43" si="2">SUM(D38:D42)</f>
        <v>0</v>
      </c>
      <c r="E43" s="263">
        <f t="shared" si="2"/>
        <v>0.47700000000000004</v>
      </c>
      <c r="F43" s="263">
        <f t="shared" si="2"/>
        <v>0</v>
      </c>
      <c r="G43" s="263">
        <f t="shared" si="2"/>
        <v>0.44700000000000001</v>
      </c>
    </row>
    <row r="44" spans="2:7" ht="6.75" customHeight="1" x14ac:dyDescent="0.2">
      <c r="C44" s="297"/>
      <c r="E44" s="263"/>
      <c r="F44" s="273"/>
      <c r="G44" s="263"/>
    </row>
    <row r="45" spans="2:7" x14ac:dyDescent="0.2">
      <c r="B45" s="258" t="s">
        <v>196</v>
      </c>
      <c r="C45" s="297"/>
      <c r="E45" s="263"/>
      <c r="G45" s="263"/>
    </row>
    <row r="46" spans="2:7" x14ac:dyDescent="0.2">
      <c r="B46" s="268" t="s">
        <v>195</v>
      </c>
      <c r="C46" s="295">
        <v>0.97599999999999998</v>
      </c>
      <c r="E46" s="259">
        <v>1.02</v>
      </c>
      <c r="G46" s="274">
        <v>0.97</v>
      </c>
    </row>
    <row r="47" spans="2:7" x14ac:dyDescent="0.2">
      <c r="B47" s="268" t="s">
        <v>145</v>
      </c>
      <c r="C47" s="297">
        <v>0.12529999999999999</v>
      </c>
      <c r="E47" s="263">
        <v>0.13</v>
      </c>
      <c r="G47" s="263">
        <v>0.14099999999999999</v>
      </c>
    </row>
    <row r="48" spans="2:7" x14ac:dyDescent="0.2">
      <c r="B48" s="268" t="s">
        <v>146</v>
      </c>
      <c r="C48" s="297">
        <v>3.1E-2</v>
      </c>
      <c r="E48" s="263">
        <v>3.1E-2</v>
      </c>
      <c r="G48" s="264">
        <v>2.9000000000000001E-2</v>
      </c>
    </row>
    <row r="49" spans="2:7" x14ac:dyDescent="0.2">
      <c r="B49" s="268" t="s">
        <v>147</v>
      </c>
      <c r="C49" s="297">
        <v>1.1270000000000001E-2</v>
      </c>
      <c r="E49" s="263">
        <v>1.4E-2</v>
      </c>
      <c r="G49" s="263">
        <v>1.6E-2</v>
      </c>
    </row>
    <row r="50" spans="2:7" x14ac:dyDescent="0.2">
      <c r="B50" s="268" t="s">
        <v>148</v>
      </c>
      <c r="C50" s="301"/>
      <c r="D50" s="276"/>
      <c r="E50" s="276"/>
      <c r="F50" s="276"/>
      <c r="G50" s="265"/>
    </row>
    <row r="51" spans="2:7" x14ac:dyDescent="0.2">
      <c r="B51" s="268" t="s">
        <v>149</v>
      </c>
      <c r="C51" s="299">
        <v>0.30380000000000001</v>
      </c>
      <c r="D51" s="271"/>
      <c r="E51" s="267">
        <v>0.32400000000000001</v>
      </c>
      <c r="F51" s="277"/>
      <c r="G51" s="278">
        <v>0.30599999999999999</v>
      </c>
    </row>
    <row r="52" spans="2:7" x14ac:dyDescent="0.2">
      <c r="B52" s="268" t="s">
        <v>246</v>
      </c>
      <c r="C52" s="297">
        <f>SUM(C47:D51)</f>
        <v>0.47137000000000001</v>
      </c>
      <c r="D52" s="263">
        <f t="shared" ref="D52:F52" si="3">SUM(D47:E51)</f>
        <v>0.499</v>
      </c>
      <c r="E52" s="263">
        <f t="shared" si="3"/>
        <v>0.499</v>
      </c>
      <c r="F52" s="263">
        <f t="shared" si="3"/>
        <v>0.49199999999999999</v>
      </c>
      <c r="G52" s="263">
        <v>0.49199999999999999</v>
      </c>
    </row>
    <row r="53" spans="2:7" ht="6.75" customHeight="1" x14ac:dyDescent="0.2">
      <c r="G53" s="279"/>
    </row>
    <row r="54" spans="2:7" x14ac:dyDescent="0.2">
      <c r="B54" s="258" t="s">
        <v>151</v>
      </c>
      <c r="C54" s="297"/>
      <c r="E54" s="263"/>
      <c r="F54" s="273"/>
      <c r="G54" s="263"/>
    </row>
    <row r="55" spans="2:7" x14ac:dyDescent="0.2">
      <c r="B55" s="268" t="s">
        <v>195</v>
      </c>
      <c r="C55" s="302">
        <v>6.0129999999999999</v>
      </c>
      <c r="E55" s="280">
        <v>5.77</v>
      </c>
      <c r="F55" s="273"/>
      <c r="G55" s="274">
        <v>6.09</v>
      </c>
    </row>
    <row r="56" spans="2:7" x14ac:dyDescent="0.2">
      <c r="B56" s="268" t="s">
        <v>152</v>
      </c>
      <c r="C56" s="182">
        <v>74.072999999999993</v>
      </c>
      <c r="D56" s="115"/>
      <c r="E56" s="115">
        <v>67.900000000000006</v>
      </c>
      <c r="F56" s="115"/>
      <c r="G56" s="115">
        <v>71.599999999999994</v>
      </c>
    </row>
    <row r="57" spans="2:7" x14ac:dyDescent="0.2">
      <c r="B57" s="268" t="s">
        <v>145</v>
      </c>
      <c r="C57" s="303">
        <v>0.16139999999999999</v>
      </c>
      <c r="D57" s="115"/>
      <c r="E57" s="270">
        <v>0.153</v>
      </c>
      <c r="F57" s="115"/>
      <c r="G57" s="263">
        <v>0.154</v>
      </c>
    </row>
    <row r="58" spans="2:7" x14ac:dyDescent="0.2">
      <c r="B58" s="268" t="s">
        <v>146</v>
      </c>
      <c r="C58" s="304">
        <v>2.58E-2</v>
      </c>
      <c r="D58" s="281"/>
      <c r="E58" s="281">
        <v>2.4E-2</v>
      </c>
      <c r="F58" s="281"/>
      <c r="G58" s="266">
        <v>2.5999999999999999E-2</v>
      </c>
    </row>
    <row r="59" spans="2:7" x14ac:dyDescent="0.2">
      <c r="B59" s="268" t="s">
        <v>147</v>
      </c>
      <c r="C59" s="299">
        <v>5.1999999999999998E-3</v>
      </c>
      <c r="D59" s="271"/>
      <c r="E59" s="267">
        <v>7.0000000000000001E-3</v>
      </c>
      <c r="F59" s="271"/>
      <c r="G59" s="267">
        <v>0.01</v>
      </c>
    </row>
    <row r="60" spans="2:7" x14ac:dyDescent="0.2">
      <c r="B60" s="268" t="s">
        <v>198</v>
      </c>
      <c r="C60" s="297">
        <f>SUM(C57:C59)</f>
        <v>0.19239999999999999</v>
      </c>
      <c r="D60" s="263">
        <f t="shared" ref="D60:G60" si="4">SUM(D57:D59)</f>
        <v>0</v>
      </c>
      <c r="E60" s="263">
        <f t="shared" si="4"/>
        <v>0.184</v>
      </c>
      <c r="F60" s="263">
        <f t="shared" si="4"/>
        <v>0</v>
      </c>
      <c r="G60" s="263">
        <f t="shared" si="4"/>
        <v>0.19</v>
      </c>
    </row>
    <row r="61" spans="2:7" ht="6.75" customHeight="1" x14ac:dyDescent="0.2">
      <c r="G61" s="270"/>
    </row>
    <row r="62" spans="2:7" x14ac:dyDescent="0.2">
      <c r="B62" s="258" t="s">
        <v>153</v>
      </c>
      <c r="F62" s="273"/>
      <c r="G62" s="270"/>
    </row>
    <row r="63" spans="2:7" x14ac:dyDescent="0.2">
      <c r="B63" s="268" t="s">
        <v>154</v>
      </c>
      <c r="C63" s="300">
        <v>309756</v>
      </c>
      <c r="E63" s="260">
        <v>285404</v>
      </c>
      <c r="G63" s="269">
        <v>273330</v>
      </c>
    </row>
    <row r="64" spans="2:7" x14ac:dyDescent="0.2">
      <c r="B64" s="268" t="s">
        <v>197</v>
      </c>
      <c r="C64" s="305">
        <v>4.4000000000000004</v>
      </c>
      <c r="D64" s="283"/>
      <c r="E64" s="282">
        <v>4</v>
      </c>
      <c r="F64" s="283"/>
      <c r="G64" s="282">
        <v>3.4</v>
      </c>
    </row>
    <row r="65" spans="1:7" x14ac:dyDescent="0.2">
      <c r="B65" s="268" t="s">
        <v>198</v>
      </c>
      <c r="C65" s="297">
        <v>0.68300000000000005</v>
      </c>
      <c r="D65" s="283"/>
      <c r="E65" s="263">
        <v>0.67300000000000004</v>
      </c>
      <c r="F65" s="283"/>
      <c r="G65" s="263">
        <v>0.68200000000000005</v>
      </c>
    </row>
    <row r="66" spans="1:7" ht="7.5" customHeight="1" x14ac:dyDescent="0.2">
      <c r="F66" s="260"/>
    </row>
    <row r="67" spans="1:7" x14ac:dyDescent="0.2">
      <c r="A67" s="257" t="s">
        <v>207</v>
      </c>
      <c r="C67" s="306"/>
      <c r="E67" s="284"/>
      <c r="F67" s="260"/>
      <c r="G67" s="285"/>
    </row>
    <row r="68" spans="1:7" x14ac:dyDescent="0.2">
      <c r="A68" s="257"/>
      <c r="B68" s="252" t="s">
        <v>166</v>
      </c>
      <c r="C68" s="306"/>
      <c r="E68" s="284"/>
      <c r="F68" s="260"/>
      <c r="G68" s="285"/>
    </row>
    <row r="69" spans="1:7" x14ac:dyDescent="0.2">
      <c r="A69" s="257"/>
      <c r="B69" s="268" t="s">
        <v>167</v>
      </c>
      <c r="C69" s="306">
        <v>35</v>
      </c>
      <c r="E69" s="284">
        <v>38</v>
      </c>
      <c r="F69" s="260"/>
      <c r="G69" s="285">
        <v>19</v>
      </c>
    </row>
    <row r="70" spans="1:7" x14ac:dyDescent="0.2">
      <c r="A70" s="257"/>
      <c r="B70" s="268" t="s">
        <v>168</v>
      </c>
      <c r="C70" s="306">
        <v>8</v>
      </c>
      <c r="E70" s="284">
        <v>0</v>
      </c>
      <c r="F70" s="260"/>
      <c r="G70" s="285">
        <v>4</v>
      </c>
    </row>
    <row r="71" spans="1:7" ht="6.75" customHeight="1" x14ac:dyDescent="0.2">
      <c r="B71" s="284"/>
      <c r="C71" s="307"/>
      <c r="D71" s="269"/>
      <c r="E71" s="286"/>
      <c r="F71" s="269"/>
      <c r="G71" s="284"/>
    </row>
    <row r="72" spans="1:7" x14ac:dyDescent="0.2">
      <c r="A72" s="257"/>
      <c r="B72" s="252" t="s">
        <v>169</v>
      </c>
      <c r="C72" s="306"/>
      <c r="E72" s="284"/>
      <c r="F72" s="260"/>
      <c r="G72" s="285"/>
    </row>
    <row r="73" spans="1:7" x14ac:dyDescent="0.2">
      <c r="A73" s="257"/>
      <c r="B73" s="268" t="s">
        <v>170</v>
      </c>
      <c r="C73" s="306">
        <v>80</v>
      </c>
      <c r="E73" s="284">
        <v>59</v>
      </c>
      <c r="F73" s="260"/>
      <c r="G73" s="285">
        <v>46</v>
      </c>
    </row>
    <row r="74" spans="1:7" x14ac:dyDescent="0.2">
      <c r="A74" s="257"/>
      <c r="B74" s="268" t="s">
        <v>171</v>
      </c>
      <c r="C74" s="306">
        <v>14</v>
      </c>
      <c r="E74" s="284">
        <v>5</v>
      </c>
      <c r="F74" s="260"/>
      <c r="G74" s="285">
        <v>9</v>
      </c>
    </row>
    <row r="75" spans="1:7" ht="6.75" customHeight="1" x14ac:dyDescent="0.2">
      <c r="B75" s="284"/>
      <c r="C75" s="307"/>
      <c r="D75" s="269"/>
      <c r="E75" s="286"/>
      <c r="F75" s="269"/>
      <c r="G75" s="284"/>
    </row>
    <row r="76" spans="1:7" x14ac:dyDescent="0.2">
      <c r="A76" s="257"/>
      <c r="B76" s="252" t="s">
        <v>172</v>
      </c>
      <c r="C76" s="306"/>
      <c r="E76" s="284"/>
      <c r="F76" s="260"/>
      <c r="G76" s="285"/>
    </row>
    <row r="77" spans="1:7" x14ac:dyDescent="0.2">
      <c r="A77" s="257"/>
      <c r="B77" s="268" t="s">
        <v>173</v>
      </c>
      <c r="C77" s="307">
        <v>2637</v>
      </c>
      <c r="D77" s="269"/>
      <c r="E77" s="286">
        <v>2602</v>
      </c>
      <c r="F77" s="269"/>
      <c r="G77" s="286">
        <v>2577</v>
      </c>
    </row>
    <row r="78" spans="1:7" x14ac:dyDescent="0.2">
      <c r="A78" s="257"/>
      <c r="B78" s="268" t="s">
        <v>174</v>
      </c>
      <c r="C78" s="307">
        <v>758</v>
      </c>
      <c r="D78" s="269"/>
      <c r="E78" s="286">
        <v>752</v>
      </c>
      <c r="F78" s="269"/>
      <c r="G78" s="286">
        <v>754</v>
      </c>
    </row>
    <row r="79" spans="1:7" ht="7.5" customHeight="1" x14ac:dyDescent="0.2">
      <c r="B79" s="284"/>
      <c r="G79" s="269"/>
    </row>
    <row r="80" spans="1:7" x14ac:dyDescent="0.2">
      <c r="A80" s="257" t="s">
        <v>209</v>
      </c>
      <c r="C80" s="306"/>
      <c r="E80" s="284"/>
      <c r="G80" s="286"/>
    </row>
    <row r="81" spans="1:7" x14ac:dyDescent="0.2">
      <c r="A81" s="257"/>
      <c r="B81" s="252" t="s">
        <v>175</v>
      </c>
      <c r="C81" s="306"/>
      <c r="E81" s="284"/>
      <c r="G81" s="286"/>
    </row>
    <row r="82" spans="1:7" x14ac:dyDescent="0.2">
      <c r="B82" s="252" t="s">
        <v>176</v>
      </c>
      <c r="C82" s="308">
        <v>138</v>
      </c>
      <c r="D82" s="287"/>
      <c r="E82" s="287">
        <v>119</v>
      </c>
      <c r="F82" s="287"/>
      <c r="G82" s="287">
        <v>98</v>
      </c>
    </row>
    <row r="83" spans="1:7" x14ac:dyDescent="0.2">
      <c r="B83" s="252" t="s">
        <v>177</v>
      </c>
      <c r="C83" s="308">
        <v>655</v>
      </c>
      <c r="D83" s="287"/>
      <c r="E83" s="287">
        <v>579</v>
      </c>
      <c r="F83" s="287"/>
      <c r="G83" s="287">
        <v>559</v>
      </c>
    </row>
    <row r="84" spans="1:7" x14ac:dyDescent="0.2">
      <c r="B84" s="284"/>
      <c r="C84" s="309"/>
      <c r="E84" s="288"/>
    </row>
    <row r="85" spans="1:7" x14ac:dyDescent="0.2">
      <c r="C85" s="310"/>
      <c r="E85" s="289"/>
      <c r="G85" s="284"/>
    </row>
    <row r="86" spans="1:7" x14ac:dyDescent="0.2">
      <c r="G86" s="287"/>
    </row>
    <row r="87" spans="1:7" x14ac:dyDescent="0.2">
      <c r="G87" s="287"/>
    </row>
    <row r="88" spans="1:7" x14ac:dyDescent="0.2">
      <c r="G88" s="288"/>
    </row>
  </sheetData>
  <mergeCells count="4">
    <mergeCell ref="A1:G1"/>
    <mergeCell ref="A2:G2"/>
    <mergeCell ref="A3:G3"/>
    <mergeCell ref="C5:G5"/>
  </mergeCells>
  <printOptions horizontalCentered="1" verticalCentered="1"/>
  <pageMargins left="0.75" right="0.75" top="0.5" bottom="0.52" header="0.5" footer="0.5"/>
  <pageSetup scale="64" orientation="portrait" r:id="rId1"/>
  <headerFooter alignWithMargins="0"/>
  <ignoredErrors>
    <ignoredError sqref="C7:H14 H43 H34:H42 C16:H33 H15" unlockedFormula="1"/>
    <ignoredError sqref="C34:G42 C43:G43 C15:G15" formulaRange="1" unlockedFormula="1"/>
    <ignoredError sqref="C60:G6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opLeftCell="A16" workbookViewId="0">
      <selection activeCell="A31" sqref="A31"/>
    </sheetView>
  </sheetViews>
  <sheetFormatPr defaultColWidth="13.1640625" defaultRowHeight="12.75" x14ac:dyDescent="0.2"/>
  <cols>
    <col min="1" max="1" width="67.6640625" style="1" customWidth="1"/>
    <col min="2" max="2" width="1.33203125" style="13"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5" customHeight="1" x14ac:dyDescent="0.2">
      <c r="A1" s="363" t="s">
        <v>59</v>
      </c>
      <c r="B1" s="363"/>
      <c r="C1" s="363"/>
      <c r="D1" s="363"/>
      <c r="E1" s="363"/>
      <c r="F1" s="363"/>
    </row>
    <row r="2" spans="1:6" ht="12.95" customHeight="1" x14ac:dyDescent="0.2">
      <c r="A2" s="364" t="s">
        <v>63</v>
      </c>
      <c r="B2" s="364"/>
      <c r="C2" s="364"/>
      <c r="D2" s="364"/>
      <c r="E2" s="364"/>
      <c r="F2" s="364"/>
    </row>
    <row r="3" spans="1:6" ht="12.95" customHeight="1" x14ac:dyDescent="0.2">
      <c r="A3" s="364" t="s">
        <v>51</v>
      </c>
      <c r="B3" s="364"/>
      <c r="C3" s="364"/>
      <c r="D3" s="364"/>
      <c r="E3" s="364"/>
      <c r="F3" s="364"/>
    </row>
    <row r="4" spans="1:6" x14ac:dyDescent="0.2">
      <c r="A4" s="364" t="s">
        <v>52</v>
      </c>
      <c r="B4" s="364"/>
      <c r="C4" s="364"/>
      <c r="D4" s="364"/>
      <c r="E4" s="364"/>
      <c r="F4" s="364"/>
    </row>
    <row r="5" spans="1:6" x14ac:dyDescent="0.2">
      <c r="A5" s="32"/>
      <c r="B5" s="32"/>
      <c r="C5" s="32"/>
      <c r="D5" s="32"/>
      <c r="E5" s="32"/>
      <c r="F5" s="32"/>
    </row>
    <row r="6" spans="1:6" ht="19.5" customHeight="1" x14ac:dyDescent="0.35">
      <c r="B6" s="5"/>
      <c r="C6" s="362" t="s">
        <v>90</v>
      </c>
      <c r="D6" s="362"/>
      <c r="E6" s="362"/>
      <c r="F6" s="362"/>
    </row>
    <row r="7" spans="1:6" ht="16.5" customHeight="1" x14ac:dyDescent="0.2">
      <c r="B7" s="5"/>
      <c r="C7" s="34" t="s">
        <v>1</v>
      </c>
      <c r="D7" s="17"/>
      <c r="E7" s="34" t="s">
        <v>1</v>
      </c>
      <c r="F7" s="17"/>
    </row>
    <row r="8" spans="1:6" ht="16.5" customHeight="1" x14ac:dyDescent="0.35">
      <c r="B8" s="5"/>
      <c r="C8" s="28" t="s">
        <v>49</v>
      </c>
      <c r="D8" s="7"/>
      <c r="E8" s="28" t="s">
        <v>45</v>
      </c>
      <c r="F8" s="7"/>
    </row>
    <row r="9" spans="1:6" ht="15" customHeight="1" x14ac:dyDescent="0.2">
      <c r="A9" s="8" t="s">
        <v>18</v>
      </c>
      <c r="B9" s="5"/>
      <c r="C9" s="35"/>
      <c r="E9" s="35"/>
    </row>
    <row r="10" spans="1:6" ht="15" customHeight="1" x14ac:dyDescent="0.2">
      <c r="A10" s="1" t="s">
        <v>19</v>
      </c>
      <c r="B10" s="5"/>
      <c r="C10" s="23">
        <v>3380</v>
      </c>
      <c r="D10" s="23"/>
      <c r="E10" s="23">
        <v>2686.8</v>
      </c>
      <c r="F10" s="23"/>
    </row>
    <row r="11" spans="1:6" ht="15" customHeight="1" x14ac:dyDescent="0.2">
      <c r="A11" s="13" t="s">
        <v>74</v>
      </c>
      <c r="B11" s="9"/>
      <c r="C11" s="3"/>
      <c r="D11" s="3"/>
      <c r="E11" s="3"/>
      <c r="F11" s="3"/>
    </row>
    <row r="12" spans="1:6" ht="15" customHeight="1" x14ac:dyDescent="0.2">
      <c r="A12" s="1" t="s">
        <v>30</v>
      </c>
      <c r="B12" s="9"/>
      <c r="C12" s="3">
        <v>-1752.3</v>
      </c>
      <c r="D12" s="3"/>
      <c r="E12" s="3">
        <v>-1055.8</v>
      </c>
      <c r="F12" s="3"/>
    </row>
    <row r="13" spans="1:6" ht="15" customHeight="1" x14ac:dyDescent="0.2">
      <c r="A13" s="1" t="s">
        <v>31</v>
      </c>
      <c r="B13" s="9"/>
      <c r="C13" s="3">
        <v>-447.8</v>
      </c>
      <c r="D13" s="3"/>
      <c r="E13" s="3">
        <v>-576.20000000000005</v>
      </c>
      <c r="F13" s="3"/>
    </row>
    <row r="14" spans="1:6" ht="18.75" customHeight="1" x14ac:dyDescent="0.35">
      <c r="A14" s="1" t="s">
        <v>20</v>
      </c>
      <c r="B14" s="9"/>
      <c r="C14" s="26">
        <f>SUM(C12:C13)</f>
        <v>-2200.1</v>
      </c>
      <c r="D14" s="25"/>
      <c r="E14" s="26">
        <f>SUM(E12:E13)</f>
        <v>-1632</v>
      </c>
      <c r="F14" s="25"/>
    </row>
    <row r="15" spans="1:6" ht="15" customHeight="1" x14ac:dyDescent="0.2">
      <c r="A15" s="1" t="s">
        <v>87</v>
      </c>
      <c r="B15" s="9"/>
      <c r="C15" s="18"/>
      <c r="D15" s="18"/>
      <c r="E15" s="18"/>
      <c r="F15" s="18"/>
    </row>
    <row r="16" spans="1:6" ht="15" customHeight="1" x14ac:dyDescent="0.35">
      <c r="A16" s="1" t="s">
        <v>88</v>
      </c>
      <c r="B16" s="9"/>
      <c r="C16" s="3">
        <f>+C14+C10</f>
        <v>1179.9000000000001</v>
      </c>
      <c r="D16" s="25"/>
      <c r="E16" s="3">
        <f>+E14+E10</f>
        <v>1054.8000000000002</v>
      </c>
      <c r="F16" s="25"/>
    </row>
    <row r="17" spans="1:6" ht="15" customHeight="1" x14ac:dyDescent="0.2">
      <c r="B17" s="5"/>
      <c r="C17" s="23"/>
      <c r="D17" s="23"/>
      <c r="E17" s="23"/>
      <c r="F17" s="23"/>
    </row>
    <row r="18" spans="1:6" ht="15" customHeight="1" x14ac:dyDescent="0.2">
      <c r="A18" s="1" t="s">
        <v>85</v>
      </c>
      <c r="B18" s="5"/>
      <c r="C18" s="3">
        <v>341.2</v>
      </c>
      <c r="D18" s="3"/>
      <c r="E18" s="3">
        <v>344.5</v>
      </c>
      <c r="F18" s="3"/>
    </row>
    <row r="19" spans="1:6" ht="15" customHeight="1" x14ac:dyDescent="0.2">
      <c r="A19" s="1" t="s">
        <v>86</v>
      </c>
      <c r="B19" s="5"/>
      <c r="C19" s="3">
        <v>126.2</v>
      </c>
      <c r="D19" s="3"/>
      <c r="E19" s="3">
        <v>119</v>
      </c>
      <c r="F19" s="3"/>
    </row>
    <row r="20" spans="1:6" ht="15" customHeight="1" x14ac:dyDescent="0.2">
      <c r="A20" s="1" t="s">
        <v>50</v>
      </c>
      <c r="B20" s="5"/>
      <c r="C20" s="20">
        <v>5.2</v>
      </c>
      <c r="D20" s="3"/>
      <c r="E20" s="20">
        <v>2.4</v>
      </c>
      <c r="F20" s="3"/>
    </row>
    <row r="21" spans="1:6" s="8" customFormat="1" ht="15" customHeight="1" x14ac:dyDescent="0.2"/>
    <row r="22" spans="1:6" s="8" customFormat="1" ht="15" customHeight="1" x14ac:dyDescent="0.2">
      <c r="A22" s="8" t="s">
        <v>84</v>
      </c>
      <c r="B22" s="9"/>
      <c r="C22" s="18"/>
      <c r="D22" s="18"/>
      <c r="E22" s="18"/>
      <c r="F22" s="18"/>
    </row>
    <row r="23" spans="1:6" s="8" customFormat="1" ht="15" customHeight="1" x14ac:dyDescent="0.35">
      <c r="A23" s="8" t="s">
        <v>53</v>
      </c>
      <c r="B23" s="9"/>
      <c r="C23" s="20">
        <f>+C16+C18+C19+C20</f>
        <v>1652.5000000000002</v>
      </c>
      <c r="D23" s="25"/>
      <c r="E23" s="20">
        <f>+E16+E18+E19+E20</f>
        <v>1520.7000000000003</v>
      </c>
      <c r="F23" s="25"/>
    </row>
    <row r="24" spans="1:6" ht="15" customHeight="1" x14ac:dyDescent="0.2">
      <c r="A24" s="8" t="s">
        <v>21</v>
      </c>
      <c r="B24" s="10"/>
      <c r="C24" s="29"/>
      <c r="D24" s="29"/>
      <c r="E24" s="29"/>
      <c r="F24" s="29"/>
    </row>
    <row r="25" spans="1:6" ht="15" customHeight="1" x14ac:dyDescent="0.2">
      <c r="A25" s="1" t="s">
        <v>22</v>
      </c>
      <c r="B25" s="10"/>
      <c r="C25" s="3">
        <v>468.1</v>
      </c>
      <c r="D25" s="3"/>
      <c r="E25" s="3">
        <v>446.6</v>
      </c>
      <c r="F25" s="3"/>
    </row>
    <row r="26" spans="1:6" ht="15" customHeight="1" x14ac:dyDescent="0.2">
      <c r="A26" s="1" t="s">
        <v>23</v>
      </c>
      <c r="B26" s="5"/>
      <c r="C26" s="1">
        <v>20.5</v>
      </c>
      <c r="E26" s="1">
        <v>31.1</v>
      </c>
    </row>
    <row r="27" spans="1:6" ht="15" customHeight="1" x14ac:dyDescent="0.2">
      <c r="A27" s="1" t="s">
        <v>24</v>
      </c>
      <c r="B27" s="5"/>
      <c r="C27" s="1">
        <v>116.6</v>
      </c>
      <c r="E27" s="1">
        <v>120</v>
      </c>
    </row>
    <row r="28" spans="1:6" ht="15" customHeight="1" x14ac:dyDescent="0.2">
      <c r="A28" s="1" t="s">
        <v>25</v>
      </c>
      <c r="B28" s="5"/>
      <c r="C28" s="3">
        <v>89.1</v>
      </c>
      <c r="D28" s="3"/>
      <c r="E28" s="3">
        <v>94</v>
      </c>
      <c r="F28" s="3"/>
    </row>
    <row r="29" spans="1:6" ht="15" customHeight="1" x14ac:dyDescent="0.2">
      <c r="A29" s="1" t="s">
        <v>27</v>
      </c>
      <c r="B29" s="5"/>
      <c r="C29" s="1">
        <v>69.099999999999994</v>
      </c>
      <c r="E29" s="1">
        <v>76.099999999999994</v>
      </c>
    </row>
    <row r="30" spans="1:6" ht="15" customHeight="1" x14ac:dyDescent="0.2">
      <c r="A30" s="1" t="s">
        <v>26</v>
      </c>
      <c r="B30" s="5"/>
      <c r="C30" s="1">
        <v>72.599999999999994</v>
      </c>
      <c r="E30" s="1">
        <v>69.400000000000006</v>
      </c>
    </row>
    <row r="31" spans="1:6" ht="15" customHeight="1" x14ac:dyDescent="0.2">
      <c r="A31" s="1" t="s">
        <v>47</v>
      </c>
      <c r="B31" s="5"/>
      <c r="C31" s="1">
        <v>28.9</v>
      </c>
      <c r="E31" s="1">
        <v>28.9</v>
      </c>
    </row>
    <row r="32" spans="1:6" ht="15" customHeight="1" x14ac:dyDescent="0.2">
      <c r="A32" s="1" t="s">
        <v>79</v>
      </c>
      <c r="B32" s="5"/>
      <c r="C32" s="1">
        <v>25.4</v>
      </c>
      <c r="E32" s="1">
        <v>0</v>
      </c>
    </row>
    <row r="33" spans="1:11" ht="15" customHeight="1" x14ac:dyDescent="0.35">
      <c r="A33" s="1" t="s">
        <v>44</v>
      </c>
      <c r="B33" s="12"/>
      <c r="C33" s="20">
        <v>76.099999999999994</v>
      </c>
      <c r="D33" s="25"/>
      <c r="E33" s="20">
        <f>110.9+1.9</f>
        <v>112.80000000000001</v>
      </c>
      <c r="F33" s="25"/>
    </row>
    <row r="34" spans="1:11" s="8" customFormat="1" ht="15" customHeight="1" x14ac:dyDescent="0.2">
      <c r="A34" s="1" t="s">
        <v>48</v>
      </c>
      <c r="B34" s="9"/>
      <c r="C34" s="26">
        <f>SUM(C25:C33)</f>
        <v>966.40000000000009</v>
      </c>
      <c r="D34" s="3"/>
      <c r="E34" s="26">
        <f>SUM(E25:E33)</f>
        <v>978.90000000000009</v>
      </c>
      <c r="F34" s="3"/>
    </row>
    <row r="35" spans="1:11" s="8" customFormat="1" ht="15" customHeight="1" x14ac:dyDescent="0.2">
      <c r="A35" s="1"/>
      <c r="B35" s="9"/>
      <c r="C35" s="3"/>
      <c r="D35" s="3"/>
      <c r="E35" s="3"/>
      <c r="F35" s="3"/>
    </row>
    <row r="36" spans="1:11" s="3" customFormat="1" ht="15" customHeight="1" x14ac:dyDescent="0.2">
      <c r="A36" s="3" t="s">
        <v>33</v>
      </c>
      <c r="B36" s="11"/>
      <c r="C36" s="3">
        <f>C23-C34</f>
        <v>686.10000000000014</v>
      </c>
      <c r="E36" s="3">
        <f>E23-E34</f>
        <v>541.80000000000018</v>
      </c>
      <c r="F36" s="1"/>
    </row>
    <row r="37" spans="1:11" s="3" customFormat="1" ht="16.5" customHeight="1" x14ac:dyDescent="0.2">
      <c r="B37" s="11"/>
      <c r="D37" s="1"/>
      <c r="F37" s="1"/>
    </row>
    <row r="38" spans="1:11" s="3" customFormat="1" ht="16.5" customHeight="1" x14ac:dyDescent="0.2">
      <c r="A38" s="3" t="s">
        <v>77</v>
      </c>
      <c r="B38" s="11"/>
      <c r="D38" s="1"/>
      <c r="F38" s="1"/>
    </row>
    <row r="39" spans="1:11" ht="15" customHeight="1" x14ac:dyDescent="0.2">
      <c r="A39" s="1" t="s">
        <v>54</v>
      </c>
      <c r="B39" s="5"/>
      <c r="C39" s="1">
        <v>29.8</v>
      </c>
      <c r="E39" s="1">
        <v>39.200000000000003</v>
      </c>
    </row>
    <row r="40" spans="1:11" ht="15" customHeight="1" x14ac:dyDescent="0.2">
      <c r="A40" s="1" t="s">
        <v>55</v>
      </c>
      <c r="B40" s="5"/>
      <c r="C40" s="3">
        <v>-119</v>
      </c>
      <c r="D40" s="3"/>
      <c r="E40" s="3">
        <v>-161.19999999999999</v>
      </c>
      <c r="F40" s="3"/>
    </row>
    <row r="41" spans="1:11" ht="15" customHeight="1" x14ac:dyDescent="0.2">
      <c r="A41" s="1" t="s">
        <v>66</v>
      </c>
      <c r="B41" s="5"/>
      <c r="C41" s="3">
        <v>10.1</v>
      </c>
      <c r="D41" s="3"/>
      <c r="E41" s="3">
        <v>3</v>
      </c>
      <c r="F41" s="3"/>
    </row>
    <row r="42" spans="1:11" ht="15" customHeight="1" x14ac:dyDescent="0.2">
      <c r="A42" s="1" t="s">
        <v>80</v>
      </c>
      <c r="B42" s="5"/>
      <c r="C42" s="3">
        <v>1</v>
      </c>
      <c r="D42" s="3"/>
      <c r="E42" s="3">
        <v>-0.9</v>
      </c>
      <c r="F42" s="3"/>
    </row>
    <row r="43" spans="1:11" ht="15" customHeight="1" x14ac:dyDescent="0.2">
      <c r="A43" s="1" t="s">
        <v>56</v>
      </c>
      <c r="B43" s="5"/>
      <c r="C43" s="3">
        <v>-57.9</v>
      </c>
      <c r="D43" s="3"/>
      <c r="E43" s="3">
        <v>51.8</v>
      </c>
      <c r="F43" s="3"/>
    </row>
    <row r="44" spans="1:11" x14ac:dyDescent="0.2">
      <c r="A44" s="33" t="s">
        <v>91</v>
      </c>
      <c r="B44" s="5"/>
      <c r="C44" s="3">
        <v>-42.2</v>
      </c>
      <c r="D44" s="3"/>
      <c r="E44" s="3">
        <v>0</v>
      </c>
      <c r="F44" s="21"/>
      <c r="G44" s="3"/>
      <c r="K44" s="3"/>
    </row>
    <row r="45" spans="1:11" ht="15" customHeight="1" x14ac:dyDescent="0.2">
      <c r="A45" s="1" t="s">
        <v>64</v>
      </c>
      <c r="B45" s="5"/>
      <c r="C45" s="3">
        <v>0</v>
      </c>
      <c r="D45" s="3"/>
      <c r="E45" s="3">
        <v>15.2</v>
      </c>
      <c r="F45" s="3"/>
    </row>
    <row r="46" spans="1:11" ht="15" customHeight="1" x14ac:dyDescent="0.2">
      <c r="A46" s="3" t="s">
        <v>57</v>
      </c>
      <c r="B46" s="5"/>
      <c r="C46" s="26">
        <f>SUM(C39:C45)</f>
        <v>-178.2</v>
      </c>
      <c r="D46" s="3"/>
      <c r="E46" s="26">
        <f>SUM(E39:E45)</f>
        <v>-52.899999999999991</v>
      </c>
      <c r="F46" s="3"/>
    </row>
    <row r="47" spans="1:11" ht="15" customHeight="1" x14ac:dyDescent="0.2">
      <c r="B47" s="5"/>
      <c r="C47" s="3"/>
      <c r="D47" s="3"/>
      <c r="E47" s="3"/>
      <c r="F47" s="3"/>
    </row>
    <row r="48" spans="1:11" ht="15" customHeight="1" x14ac:dyDescent="0.35">
      <c r="A48" s="1" t="s">
        <v>58</v>
      </c>
      <c r="B48" s="5"/>
      <c r="C48" s="20">
        <v>-0.8</v>
      </c>
      <c r="D48" s="25"/>
      <c r="E48" s="20">
        <v>-0.9</v>
      </c>
      <c r="F48" s="25"/>
    </row>
    <row r="49" spans="1:6" ht="15" customHeight="1" x14ac:dyDescent="0.2">
      <c r="A49" s="1" t="s">
        <v>42</v>
      </c>
      <c r="B49" s="5"/>
      <c r="C49" s="3">
        <f>C36+C46+C48</f>
        <v>507.10000000000014</v>
      </c>
      <c r="D49" s="3"/>
      <c r="E49" s="3">
        <f>E36+E46+E48</f>
        <v>488.00000000000023</v>
      </c>
      <c r="F49" s="3"/>
    </row>
    <row r="50" spans="1:6" s="8" customFormat="1" ht="15" customHeight="1" x14ac:dyDescent="0.35">
      <c r="A50" s="1" t="s">
        <v>34</v>
      </c>
      <c r="B50" s="5"/>
      <c r="C50" s="20">
        <v>192.1</v>
      </c>
      <c r="D50" s="25"/>
      <c r="E50" s="20">
        <v>151.69999999999999</v>
      </c>
      <c r="F50" s="25"/>
    </row>
    <row r="51" spans="1:6" s="8" customFormat="1" ht="15" customHeight="1" thickBot="1" x14ac:dyDescent="0.4">
      <c r="A51" s="8" t="s">
        <v>32</v>
      </c>
      <c r="B51" s="9"/>
      <c r="C51" s="31">
        <f>+C49-C50</f>
        <v>315.00000000000011</v>
      </c>
      <c r="D51" s="36"/>
      <c r="E51" s="31">
        <f>+E49-E50</f>
        <v>336.30000000000024</v>
      </c>
      <c r="F51" s="36"/>
    </row>
    <row r="52" spans="1:6" ht="15" customHeight="1" thickTop="1" x14ac:dyDescent="0.2">
      <c r="B52" s="5"/>
      <c r="C52" s="3"/>
      <c r="D52" s="3"/>
      <c r="E52" s="3"/>
      <c r="F52" s="3"/>
    </row>
    <row r="53" spans="1:6" ht="15" customHeight="1" x14ac:dyDescent="0.2">
      <c r="A53" s="8" t="s">
        <v>38</v>
      </c>
      <c r="C53" s="3"/>
      <c r="E53" s="3"/>
    </row>
    <row r="54" spans="1:6" ht="15" customHeight="1" thickBot="1" x14ac:dyDescent="0.25">
      <c r="A54" s="13" t="s">
        <v>40</v>
      </c>
      <c r="C54" s="30">
        <v>1.58</v>
      </c>
      <c r="D54" s="37"/>
      <c r="E54" s="30">
        <v>1.9</v>
      </c>
      <c r="F54" s="37"/>
    </row>
    <row r="55" spans="1:6" ht="15" customHeight="1" thickTop="1" thickBot="1" x14ac:dyDescent="0.25">
      <c r="A55" s="13" t="s">
        <v>29</v>
      </c>
      <c r="C55" s="30">
        <v>1.48</v>
      </c>
      <c r="D55" s="38"/>
      <c r="E55" s="30">
        <v>1.62</v>
      </c>
      <c r="F55" s="38"/>
    </row>
    <row r="56" spans="1:6" ht="15" customHeight="1" thickTop="1" x14ac:dyDescent="0.2">
      <c r="A56" s="19"/>
    </row>
    <row r="57" spans="1:6" ht="15" customHeight="1" x14ac:dyDescent="0.2">
      <c r="A57" s="15" t="s">
        <v>82</v>
      </c>
      <c r="B57" s="14"/>
      <c r="C57" s="24"/>
      <c r="D57" s="24"/>
      <c r="E57" s="24"/>
      <c r="F57" s="24"/>
    </row>
    <row r="58" spans="1:6" ht="15" customHeight="1" x14ac:dyDescent="0.2">
      <c r="A58" s="15" t="s">
        <v>83</v>
      </c>
      <c r="B58" s="14"/>
      <c r="C58" s="24"/>
      <c r="D58" s="24"/>
      <c r="E58" s="24"/>
      <c r="F58" s="24"/>
    </row>
    <row r="59" spans="1:6" ht="15" customHeight="1" x14ac:dyDescent="0.2">
      <c r="A59" s="3" t="s">
        <v>28</v>
      </c>
      <c r="B59" s="14"/>
      <c r="C59" s="3">
        <v>200</v>
      </c>
      <c r="D59" s="3"/>
      <c r="E59" s="3">
        <v>176.6</v>
      </c>
    </row>
    <row r="60" spans="1:6" s="4" customFormat="1" ht="15" customHeight="1" x14ac:dyDescent="0.2">
      <c r="A60" s="3" t="s">
        <v>29</v>
      </c>
      <c r="B60" s="16"/>
      <c r="C60" s="3">
        <v>214.1</v>
      </c>
      <c r="D60" s="3"/>
      <c r="E60" s="3">
        <v>213.1</v>
      </c>
      <c r="F60" s="1"/>
    </row>
    <row r="61" spans="1:6" s="8" customFormat="1" ht="15" customHeight="1" x14ac:dyDescent="0.2">
      <c r="B61" s="6"/>
      <c r="C61" s="23"/>
      <c r="D61" s="23"/>
      <c r="E61" s="23"/>
      <c r="F61" s="23"/>
    </row>
  </sheetData>
  <mergeCells count="5">
    <mergeCell ref="C6:F6"/>
    <mergeCell ref="A1:F1"/>
    <mergeCell ref="A2:F2"/>
    <mergeCell ref="A3:F3"/>
    <mergeCell ref="A4:F4"/>
  </mergeCells>
  <phoneticPr fontId="30" type="noConversion"/>
  <pageMargins left="0.75" right="0.75" top="1" bottom="1" header="0.5" footer="0.5"/>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 &amp; Op Inc</vt:lpstr>
      <vt:lpstr>non-GAAP Op Exp</vt:lpstr>
      <vt:lpstr>Operating stats</vt:lpstr>
      <vt:lpstr>PF Income Statement YTD</vt:lpstr>
      <vt:lpstr>'Balance Sheet'!Print_Area</vt:lpstr>
      <vt:lpstr>'Detailed Revenue'!Print_Area</vt:lpstr>
      <vt:lpstr>'Income Statement'!Print_Area</vt:lpstr>
      <vt:lpstr>'non-GAAP Net Inc &amp; Op Inc'!Print_Area</vt:lpstr>
      <vt:lpstr>'non-GAAP Op Exp'!Print_Area</vt:lpstr>
      <vt:lpstr>'Operating stats'!Print_Area</vt:lpstr>
      <vt:lpstr>'PF Income Statement YTD'!Print_Area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Ed Ditmire</cp:lastModifiedBy>
  <cp:lastPrinted>2014-01-27T22:20:33Z</cp:lastPrinted>
  <dcterms:created xsi:type="dcterms:W3CDTF">2005-07-20T13:40:19Z</dcterms:created>
  <dcterms:modified xsi:type="dcterms:W3CDTF">2014-02-05T00:52:44Z</dcterms:modified>
</cp:coreProperties>
</file>