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270" yWindow="-270" windowWidth="13740" windowHeight="14385" tabRatio="860"/>
  </bookViews>
  <sheets>
    <sheet name="Income Statement" sheetId="24" r:id="rId1"/>
    <sheet name="Detailed Revenue" sheetId="25" r:id="rId2"/>
    <sheet name="Balance Sheet" sheetId="11" r:id="rId3"/>
    <sheet name="non-GAAP Net Income and Expense" sheetId="19" r:id="rId4"/>
    <sheet name="non-GAAP Operating Income" sheetId="20" r:id="rId5"/>
    <sheet name="Operating stats" sheetId="27"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3">[4]!Chart_Label_Update</definedName>
    <definedName name="Chart_Label_Update" localSheetId="4">[4]!Chart_Label_Update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Sheet'!$A$1:$I$59</definedName>
    <definedName name="_xlnm.Print_Area" localSheetId="1">'Detailed Revenue'!$A$1:$N$72</definedName>
    <definedName name="_xlnm.Print_Area" localSheetId="0">'Income Statement'!$A$1:$L$63</definedName>
    <definedName name="_xlnm.Print_Area" localSheetId="3">'non-GAAP Net Income and Expense'!$A$1:$G$59</definedName>
    <definedName name="_xlnm.Print_Area" localSheetId="4">'non-GAAP Operating Income'!$A$1:$G$36</definedName>
    <definedName name="_xlnm.Print_Area" localSheetId="5">'Operating stats'!$A$1:$G$91</definedName>
    <definedName name="_xlnm.Print_Area" localSheetId="6">'PF Income Statement YTD'!$A$1:$F$61</definedName>
    <definedName name="_xlnm.Print_Titles" localSheetId="3">'non-GAAP Net Income and Expense'!$1:$9</definedName>
    <definedName name="_xlnm.Print_Titles" localSheetId="4">'non-GAAP Operating Income'!$1:$4</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3">[7]HyperionImport!$C$2:$E$16</definedName>
    <definedName name="Range67000" localSheetId="4">[7]HyperionImport!$C$2:$E$16</definedName>
    <definedName name="Range67000">[8]HyperionImport!$C$2:$E$16</definedName>
    <definedName name="Range67010" localSheetId="2">[9]HyperionImport!$C$2:$E$17</definedName>
    <definedName name="Range67010" localSheetId="1">[9]HyperionImport!$C$2:$E$17</definedName>
    <definedName name="Range67010" localSheetId="3">[10]HyperionImport!$C$2:$E$17</definedName>
    <definedName name="Range67010" localSheetId="4">[10]HyperionImport!$C$2:$E$17</definedName>
    <definedName name="Range67010">[11]HyperionImport!$C$2:$E$17</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25725"/>
</workbook>
</file>

<file path=xl/calcChain.xml><?xml version="1.0" encoding="utf-8"?>
<calcChain xmlns="http://schemas.openxmlformats.org/spreadsheetml/2006/main">
  <c r="B21" i="27"/>
  <c r="B29" s="1"/>
  <c r="B38" s="1"/>
  <c r="B20"/>
  <c r="B28" s="1"/>
  <c r="B37" s="1"/>
  <c r="G6"/>
  <c r="G25" i="11" l="1"/>
  <c r="G58"/>
  <c r="G56"/>
  <c r="G44"/>
  <c r="G59" s="1"/>
  <c r="G39"/>
  <c r="I67" i="25" l="1"/>
  <c r="C25" i="20"/>
  <c r="C23"/>
  <c r="C35" i="19"/>
  <c r="C23" l="1"/>
  <c r="C27" s="1"/>
  <c r="E17" i="25" l="1"/>
  <c r="G17"/>
  <c r="G18" s="1"/>
  <c r="G20" s="1"/>
  <c r="I17"/>
  <c r="K17"/>
  <c r="K18" s="1"/>
  <c r="K20" s="1"/>
  <c r="M17"/>
  <c r="E18"/>
  <c r="E20" s="1"/>
  <c r="I18"/>
  <c r="I20" s="1"/>
  <c r="M18"/>
  <c r="M20" s="1"/>
  <c r="E27"/>
  <c r="E28" s="1"/>
  <c r="E30" s="1"/>
  <c r="G27"/>
  <c r="I27"/>
  <c r="I28" s="1"/>
  <c r="I30" s="1"/>
  <c r="K27"/>
  <c r="M27"/>
  <c r="M28" s="1"/>
  <c r="M30" s="1"/>
  <c r="G28"/>
  <c r="G30" s="1"/>
  <c r="K28"/>
  <c r="K30" s="1"/>
  <c r="E42"/>
  <c r="G42"/>
  <c r="K42"/>
  <c r="M42"/>
  <c r="E55"/>
  <c r="G55"/>
  <c r="I55"/>
  <c r="K55"/>
  <c r="M55"/>
  <c r="G58"/>
  <c r="G61" s="1"/>
  <c r="I58"/>
  <c r="K58"/>
  <c r="K61" s="1"/>
  <c r="M58"/>
  <c r="E61"/>
  <c r="I61"/>
  <c r="M61"/>
  <c r="E67"/>
  <c r="G67"/>
  <c r="K67"/>
  <c r="M67"/>
  <c r="C14" i="24"/>
  <c r="C15"/>
  <c r="C17" s="1"/>
  <c r="C24" s="1"/>
  <c r="E15"/>
  <c r="E17" s="1"/>
  <c r="E24" s="1"/>
  <c r="G15"/>
  <c r="I15"/>
  <c r="K15"/>
  <c r="G17"/>
  <c r="I17"/>
  <c r="K17"/>
  <c r="G24"/>
  <c r="I24"/>
  <c r="K24"/>
  <c r="C35"/>
  <c r="E35"/>
  <c r="G35"/>
  <c r="I35"/>
  <c r="I37" s="1"/>
  <c r="I48" s="1"/>
  <c r="I50" s="1"/>
  <c r="I54" s="1"/>
  <c r="K35"/>
  <c r="G37"/>
  <c r="G48" s="1"/>
  <c r="G50" s="1"/>
  <c r="G54" s="1"/>
  <c r="G57" s="1"/>
  <c r="K37"/>
  <c r="K48" s="1"/>
  <c r="K50" s="1"/>
  <c r="K54" s="1"/>
  <c r="K58" l="1"/>
  <c r="K57"/>
  <c r="C37"/>
  <c r="C48" s="1"/>
  <c r="C50" s="1"/>
  <c r="C54" s="1"/>
  <c r="G58"/>
  <c r="E37"/>
  <c r="E48" s="1"/>
  <c r="E50" s="1"/>
  <c r="E54" s="1"/>
  <c r="E57" s="1"/>
  <c r="M35" i="25"/>
  <c r="M48" s="1"/>
  <c r="M72" s="1"/>
  <c r="G35"/>
  <c r="G48" s="1"/>
  <c r="G72" s="1"/>
  <c r="K35"/>
  <c r="K48" s="1"/>
  <c r="K72" s="1"/>
  <c r="E35"/>
  <c r="E48" s="1"/>
  <c r="E72" s="1"/>
  <c r="I35"/>
  <c r="I48" s="1"/>
  <c r="I72" s="1"/>
  <c r="E58" i="24" l="1"/>
  <c r="G18" i="11"/>
  <c r="E56" l="1"/>
  <c r="E58" s="1"/>
  <c r="E39"/>
  <c r="E44" s="1"/>
  <c r="E59" s="1"/>
  <c r="E18"/>
  <c r="E25" s="1"/>
  <c r="C53" i="19" l="1"/>
  <c r="C55" s="1"/>
  <c r="C29"/>
  <c r="C32" i="20"/>
  <c r="E23" l="1"/>
  <c r="E25" s="1"/>
  <c r="E32" s="1"/>
  <c r="E53" i="19"/>
  <c r="E55" s="1"/>
  <c r="E35"/>
  <c r="E23"/>
  <c r="E27" s="1"/>
  <c r="E29" s="1"/>
  <c r="C14" i="17"/>
  <c r="E14"/>
  <c r="C16"/>
  <c r="E16"/>
  <c r="C23"/>
  <c r="C36" s="1"/>
  <c r="C49" s="1"/>
  <c r="C51" s="1"/>
  <c r="E23"/>
  <c r="E33"/>
  <c r="C34"/>
  <c r="E34"/>
  <c r="E36"/>
  <c r="E49" s="1"/>
  <c r="E51" s="1"/>
  <c r="C46"/>
  <c r="E46"/>
</calcChain>
</file>

<file path=xl/sharedStrings.xml><?xml version="1.0" encoding="utf-8"?>
<sst xmlns="http://schemas.openxmlformats.org/spreadsheetml/2006/main" count="388" uniqueCount="251">
  <si>
    <t>(in millions)</t>
  </si>
  <si>
    <t>December 31,</t>
  </si>
  <si>
    <t>Assets</t>
  </si>
  <si>
    <t>Current assets:</t>
  </si>
  <si>
    <t>Cash and cash equivalents</t>
  </si>
  <si>
    <t>Receivables, net</t>
  </si>
  <si>
    <t>Other current assets</t>
  </si>
  <si>
    <t>Total current assets</t>
  </si>
  <si>
    <t>Goodwill</t>
  </si>
  <si>
    <t>Intangible assets, net</t>
  </si>
  <si>
    <t>Other assets</t>
  </si>
  <si>
    <t>Total assets</t>
  </si>
  <si>
    <t>Current liabilities:</t>
  </si>
  <si>
    <t>Accounts payable and accrued expenses</t>
  </si>
  <si>
    <t>Accrued personnel costs</t>
  </si>
  <si>
    <t>Deferred revenue</t>
  </si>
  <si>
    <t>Total current liabilities</t>
  </si>
  <si>
    <t>Non-current deferred revenue</t>
  </si>
  <si>
    <t>Other liabilities</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</si>
  <si>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</si>
  <si>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</si>
  <si>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</si>
  <si>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</si>
  <si>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</si>
  <si>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</si>
  <si>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</si>
  <si>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</si>
  <si>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</si>
  <si>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</si>
  <si>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</si>
  <si>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</si>
  <si>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</si>
  <si>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</si>
  <si>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</si>
  <si>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</si>
  <si>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</si>
  <si>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</si>
  <si>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</si>
  <si>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</si>
  <si>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</si>
  <si>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</si>
  <si>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</si>
  <si>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</si>
  <si>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</si>
  <si>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</si>
  <si>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</si>
  <si>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</si>
  <si>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</si>
  <si>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</si>
  <si>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</si>
  <si>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</si>
  <si>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</si>
  <si>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</si>
  <si>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</si>
  <si>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</si>
  <si>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Total Adjustments</t>
  </si>
  <si>
    <t>GAAP Operating Income:</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</si>
  <si>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</si>
  <si>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</si>
  <si>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</si>
  <si>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</si>
  <si>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</si>
  <si>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</si>
  <si>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</si>
  <si>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</si>
  <si>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</si>
  <si>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</si>
  <si>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</si>
  <si>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</si>
  <si>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</si>
  <si>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</si>
  <si>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Operating Expenses</t>
  </si>
  <si>
    <t xml:space="preserve">  Dividend and investment income</t>
  </si>
  <si>
    <t xml:space="preserve">Other Market Services </t>
  </si>
  <si>
    <t xml:space="preserve">  Corporate Client Group:</t>
  </si>
  <si>
    <t xml:space="preserve">  U.S. Operations:</t>
  </si>
  <si>
    <t xml:space="preserve">      Total U.S. listing fees </t>
  </si>
  <si>
    <t xml:space="preserve">  European listing fees</t>
  </si>
  <si>
    <t xml:space="preserve">Other </t>
  </si>
  <si>
    <t xml:space="preserve">       Brokerage, clearance and exchange fees </t>
  </si>
  <si>
    <t xml:space="preserve">MARKET TECHNOLOGY </t>
  </si>
  <si>
    <t>Cash Equity Trading Revenues:</t>
  </si>
  <si>
    <t xml:space="preserve">U.S. cash equity trading </t>
  </si>
  <si>
    <t xml:space="preserve">        Net U.S. cash equity trading revenues</t>
  </si>
  <si>
    <t>European cash equity trading</t>
  </si>
  <si>
    <t>U.S. market data products</t>
  </si>
  <si>
    <t>European market data products</t>
  </si>
  <si>
    <t xml:space="preserve">      Total Market Data revenues</t>
  </si>
  <si>
    <t>Broker Services</t>
  </si>
  <si>
    <t>Annual renewal fees</t>
  </si>
  <si>
    <t>Listing of additional shares fees</t>
  </si>
  <si>
    <t>Initial listing fees</t>
  </si>
  <si>
    <t>Workforce reductions</t>
  </si>
  <si>
    <t>Cost of revenues:</t>
  </si>
  <si>
    <t xml:space="preserve">   rebates, brokerage, clearance and exchange fees</t>
  </si>
  <si>
    <t>Market Data</t>
  </si>
  <si>
    <t xml:space="preserve">         Total Issuer Services revenues</t>
  </si>
  <si>
    <t xml:space="preserve">      Total Market Technology revenues</t>
  </si>
  <si>
    <t>Other income (expense), net</t>
  </si>
  <si>
    <t xml:space="preserve">Three Months Ended </t>
  </si>
  <si>
    <t>Three Months Ended</t>
  </si>
  <si>
    <t>Merger expenses</t>
  </si>
  <si>
    <t xml:space="preserve">  Income (loss) from unconsolidated investees, net</t>
  </si>
  <si>
    <t>GAAP Operating Expenses:</t>
  </si>
  <si>
    <t xml:space="preserve">       Total U.S. cash equity cost of revenues </t>
  </si>
  <si>
    <t xml:space="preserve">Weighted-average common shares </t>
  </si>
  <si>
    <t xml:space="preserve">  outstanding for earnings per share:</t>
  </si>
  <si>
    <t>Total revenues less liquidity rebates, brokerage,</t>
  </si>
  <si>
    <t>Market Services revenues</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</si>
  <si>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</si>
  <si>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</si>
  <si>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</si>
  <si>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</si>
  <si>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</si>
  <si>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</si>
  <si>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</si>
  <si>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</si>
  <si>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</si>
  <si>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Global Listing Services:</t>
  </si>
  <si>
    <t xml:space="preserve">         Total Global Listing Services </t>
  </si>
  <si>
    <t xml:space="preserve">Global Index Group </t>
  </si>
  <si>
    <t>Revenue Detail</t>
  </si>
  <si>
    <t>2009</t>
  </si>
  <si>
    <t>Noncontrolling interests</t>
  </si>
  <si>
    <t>Restricted cash</t>
  </si>
  <si>
    <t>Total equity</t>
  </si>
  <si>
    <t>Non-current restricted cash</t>
  </si>
  <si>
    <t>Total NASDAQ OMX stockholders' equity</t>
  </si>
  <si>
    <t>Interest income</t>
  </si>
  <si>
    <t>Interest expense</t>
  </si>
  <si>
    <t>Dividend and investment income</t>
  </si>
  <si>
    <t>Access Services Revenues</t>
  </si>
  <si>
    <t>Net U.S. tape plans</t>
  </si>
  <si>
    <t>Equity</t>
  </si>
  <si>
    <t>NASDAQ OMX stockholders' equity:</t>
  </si>
  <si>
    <t xml:space="preserve">    Common stock</t>
  </si>
  <si>
    <t xml:space="preserve">    Preferred stock</t>
  </si>
  <si>
    <t xml:space="preserve">    Additional paid-in capital</t>
  </si>
  <si>
    <t xml:space="preserve">    Common stock in treasury, at cost</t>
  </si>
  <si>
    <t xml:space="preserve">    Accumulated other comprehensive loss</t>
  </si>
  <si>
    <t xml:space="preserve">    Retained earnings</t>
  </si>
  <si>
    <t xml:space="preserve">Technology </t>
  </si>
  <si>
    <t>September 30,</t>
  </si>
  <si>
    <t>Debt conversion expense</t>
  </si>
  <si>
    <t>Series A convertible preferred stock</t>
  </si>
  <si>
    <t/>
  </si>
  <si>
    <t>Cash Equity Trading</t>
  </si>
  <si>
    <t>Average daily share volume (in billions)</t>
  </si>
  <si>
    <t>Total U.S.-listed equities</t>
  </si>
  <si>
    <t>Average daily number of equity trades</t>
  </si>
  <si>
    <t>Average daily value of shares traded (in billions)</t>
  </si>
  <si>
    <t>Matched market share:</t>
  </si>
  <si>
    <t>NASDAQ OMX PHLX</t>
  </si>
  <si>
    <t xml:space="preserve">The NASDAQ Options Market </t>
  </si>
  <si>
    <t>Finnish option contracts traded on Eurex</t>
  </si>
  <si>
    <t>NASDAQ OMX Commodities</t>
  </si>
  <si>
    <t>Clearing Turnover:</t>
  </si>
  <si>
    <t>Issuer Services</t>
  </si>
  <si>
    <t>NASDAQ</t>
  </si>
  <si>
    <t>Initial public offerings</t>
  </si>
  <si>
    <t>Market Technology</t>
  </si>
  <si>
    <r>
      <t xml:space="preserve">Number of listed companies </t>
    </r>
    <r>
      <rPr>
        <vertAlign val="superscript"/>
        <sz val="8"/>
        <rFont val="Verdana"/>
        <family val="2"/>
      </rPr>
      <t>(6)</t>
    </r>
  </si>
  <si>
    <t>Quarterly Key Drivers Detail</t>
  </si>
  <si>
    <t xml:space="preserve">Market share reported to the FINRA/NASDAQ </t>
  </si>
  <si>
    <t>Matched share volume (in billions)</t>
  </si>
  <si>
    <t xml:space="preserve">Asset retirements </t>
  </si>
  <si>
    <t xml:space="preserve">        Total net cash equity trading revenues</t>
  </si>
  <si>
    <t xml:space="preserve">Liabilities </t>
  </si>
  <si>
    <t>Total liabilities, Series A convertible preferred stock and equity</t>
  </si>
  <si>
    <t>September  30,</t>
  </si>
  <si>
    <t>NYSE securities</t>
  </si>
  <si>
    <t>NASDAQ securities</t>
  </si>
  <si>
    <t>NYSE Amex and regional securities</t>
  </si>
  <si>
    <t>NASDAQ OMX Nordic and NASDAQ OMX Baltic Markets</t>
  </si>
  <si>
    <t>Average daily volume:</t>
  </si>
  <si>
    <t>Total industry average daily volume (in millions)</t>
  </si>
  <si>
    <t>Adjustments:</t>
  </si>
  <si>
    <t>Non-GAAP Net Income attributable to NASDAQ OMX:</t>
  </si>
  <si>
    <t xml:space="preserve">Reconciliation of GAAP to Non-GAAP Earnings and </t>
  </si>
  <si>
    <t>Reconciliation of GAAP to Non-GAAP Operating Expenses</t>
  </si>
  <si>
    <t>Total Adj. from Non-GAAP Net Income Above:</t>
  </si>
  <si>
    <t>Non-GAAP Diluted Earnings per Common Share:</t>
  </si>
  <si>
    <t>Non-GAAP Operating Expenses</t>
  </si>
  <si>
    <t>Reconciliation of GAAP to Non-GAAP Operating Income</t>
  </si>
  <si>
    <t>Non-GAAP Operating Income</t>
  </si>
  <si>
    <r>
      <t>Non-GAAP Operating Margin</t>
    </r>
    <r>
      <rPr>
        <b/>
        <vertAlign val="superscript"/>
        <sz val="10"/>
        <rFont val="Verdana"/>
        <family val="2"/>
      </rPr>
      <t xml:space="preserve"> (1)</t>
    </r>
  </si>
  <si>
    <t xml:space="preserve"> brokerage, clearance, and exchange fees. </t>
  </si>
  <si>
    <t xml:space="preserve">Technology  </t>
  </si>
  <si>
    <t>Year Ended</t>
  </si>
  <si>
    <t>Loss on sale of investment security</t>
  </si>
  <si>
    <t>Income (loss) from unconsolidated investees, net</t>
  </si>
  <si>
    <t xml:space="preserve">Net income </t>
  </si>
  <si>
    <t>Net income attributable to NASDAQ OMX</t>
  </si>
  <si>
    <t>Non-recurring tax items, net</t>
  </si>
  <si>
    <t>Matched market share executed on NASDAQ OMX BX</t>
  </si>
  <si>
    <t>GAAP Net Income attributable to NASDAQ OMX:</t>
  </si>
  <si>
    <t>GAAP Diluted Earnings per Common Share:</t>
  </si>
  <si>
    <t>Gain on sales of businesses</t>
  </si>
  <si>
    <t>Impairment of unconsolidated investees</t>
  </si>
  <si>
    <t>Matched market share executed on NASDAQ</t>
  </si>
  <si>
    <r>
      <t xml:space="preserve">            Trade Reporting Facility</t>
    </r>
    <r>
      <rPr>
        <vertAlign val="superscript"/>
        <sz val="8"/>
        <rFont val="Verdana"/>
        <family val="2"/>
      </rPr>
      <t>(1)</t>
    </r>
  </si>
  <si>
    <r>
      <t>Total market share</t>
    </r>
    <r>
      <rPr>
        <vertAlign val="superscript"/>
        <sz val="8"/>
        <rFont val="Verdana"/>
        <family val="2"/>
      </rPr>
      <t xml:space="preserve"> (2)</t>
    </r>
  </si>
  <si>
    <t>Total Adjustments, net of tax</t>
  </si>
  <si>
    <t>Derivative Trading and Clearing Revenues:</t>
  </si>
  <si>
    <t xml:space="preserve">      Total net derivative trading and clearing revenues</t>
  </si>
  <si>
    <r>
      <t>Adjustment to the income tax provision to reflect Non-GAAP adjustments</t>
    </r>
    <r>
      <rPr>
        <vertAlign val="superscript"/>
        <sz val="10"/>
        <rFont val="Verdana"/>
        <family val="2"/>
      </rPr>
      <t>(1)</t>
    </r>
  </si>
  <si>
    <t>European derivative trading and clearing revenues</t>
  </si>
  <si>
    <t xml:space="preserve">Consolidated Balance Sheets </t>
  </si>
  <si>
    <t xml:space="preserve">Commitments and contingencies </t>
  </si>
  <si>
    <t xml:space="preserve">Consolidated Statements of Income </t>
  </si>
  <si>
    <t>Professional fees</t>
  </si>
  <si>
    <t>Derivative Trading and Clearing</t>
  </si>
  <si>
    <t>U.S. Equity Options Contracts</t>
  </si>
  <si>
    <t xml:space="preserve">   Basic earnings per share</t>
  </si>
  <si>
    <t xml:space="preserve">   Diluted earnings per share</t>
  </si>
  <si>
    <t>2010</t>
  </si>
  <si>
    <t>Foreign currency revaluation</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</si>
  <si>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</si>
  <si>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</si>
  <si>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</si>
  <si>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</si>
  <si>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</si>
  <si>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(1) We determine the tax effect of each item based on the tax rules in the respective jurisdiction where the transaction occurred. The</t>
  </si>
  <si>
    <t xml:space="preserve">     foreign currency revaluation has no associated tax impact.</t>
  </si>
  <si>
    <r>
      <t>Equity options contracts traded on EDX London</t>
    </r>
    <r>
      <rPr>
        <vertAlign val="superscript"/>
        <sz val="8"/>
        <rFont val="Verdana"/>
        <family val="2"/>
      </rPr>
      <t>(3)</t>
    </r>
  </si>
  <si>
    <r>
      <t>Power contracts (TWh)</t>
    </r>
    <r>
      <rPr>
        <vertAlign val="superscript"/>
        <sz val="8"/>
        <rFont val="Verdana"/>
        <family val="2"/>
      </rPr>
      <t>(4)</t>
    </r>
  </si>
  <si>
    <r>
      <t>Carbon contracts (1000 tCO2)</t>
    </r>
    <r>
      <rPr>
        <vertAlign val="superscript"/>
        <sz val="8"/>
        <rFont val="Verdana"/>
        <family val="2"/>
      </rPr>
      <t>(4)</t>
    </r>
  </si>
  <si>
    <r>
      <t xml:space="preserve">New listings </t>
    </r>
    <r>
      <rPr>
        <vertAlign val="superscript"/>
        <sz val="8"/>
        <rFont val="Verdana"/>
        <family val="2"/>
      </rPr>
      <t>(5)</t>
    </r>
  </si>
  <si>
    <t>Transaction rebates</t>
  </si>
  <si>
    <t xml:space="preserve">       Transaction rebates </t>
  </si>
  <si>
    <t xml:space="preserve">     Repurchase agreements, at contract value</t>
  </si>
  <si>
    <t xml:space="preserve">Total Market Services revenues less transaction rebates, </t>
  </si>
  <si>
    <t>Total revenues less transaction rebates, brokerage,</t>
  </si>
  <si>
    <t xml:space="preserve">Total Transaction Services revenues less transaction </t>
  </si>
  <si>
    <t xml:space="preserve">Total Market Services revenues less transaction </t>
  </si>
  <si>
    <t xml:space="preserve">Total revenues less transaction rebates, brokerage, </t>
  </si>
  <si>
    <t>Open clearing contracts:</t>
  </si>
  <si>
    <t>Options, futures and fixed-income contracts</t>
  </si>
  <si>
    <t xml:space="preserve">(1) Non-GAAP Operating Margin equals Non-GAAP Operating Income divided by total revenues less transaction rebates, </t>
  </si>
  <si>
    <t>Net loss attributable to noncontrolling interests</t>
  </si>
  <si>
    <t xml:space="preserve">     Derivative positions, at fair value</t>
  </si>
  <si>
    <r>
      <t xml:space="preserve">New listings </t>
    </r>
    <r>
      <rPr>
        <vertAlign val="superscript"/>
        <sz val="8"/>
        <rFont val="Verdana"/>
        <family val="2"/>
      </rPr>
      <t>(7)</t>
    </r>
  </si>
  <si>
    <r>
      <t xml:space="preserve">Number of listed companies </t>
    </r>
    <r>
      <rPr>
        <vertAlign val="superscript"/>
        <sz val="8"/>
        <rFont val="Verdana"/>
        <family val="2"/>
      </rPr>
      <t>(8)</t>
    </r>
  </si>
  <si>
    <r>
      <t>Order intake (in millions)</t>
    </r>
    <r>
      <rPr>
        <vertAlign val="superscript"/>
        <sz val="8"/>
        <rFont val="Verdana"/>
        <family val="2"/>
      </rPr>
      <t>(9)</t>
    </r>
  </si>
  <si>
    <r>
      <t>Total order value (in millions)</t>
    </r>
    <r>
      <rPr>
        <vertAlign val="superscript"/>
        <sz val="8"/>
        <rFont val="Verdana"/>
        <family val="2"/>
      </rPr>
      <t>(10)</t>
    </r>
  </si>
  <si>
    <t xml:space="preserve">     Resale agreements, at contract value</t>
  </si>
  <si>
    <t xml:space="preserve">  Corporate solutions</t>
  </si>
  <si>
    <t>Loss on divestiture of businesses</t>
  </si>
  <si>
    <t xml:space="preserve">License, support and facility management revenues </t>
  </si>
  <si>
    <t xml:space="preserve">Delivery project revenues </t>
  </si>
  <si>
    <t xml:space="preserve">Change request, advisory and broker surveillance revenues </t>
  </si>
</sst>
</file>

<file path=xl/styles.xml><?xml version="1.0" encoding="utf-8"?>
<styleSheet xmlns="http://schemas.openxmlformats.org/spreadsheetml/2006/main">
  <numFmts count="2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0.0%"/>
    <numFmt numFmtId="170" formatCode="_(&quot;$&quot;* #,##0.0_);_(&quot;$&quot;* \(#,##0.0\);_(&quot;$&quot;* &quot;-&quot;??_);_(@_)"/>
    <numFmt numFmtId="171" formatCode="_(* #,##0.00000000_);_(* \(#,##0.00000000\);_(* &quot;-&quot;??_);_(@_)"/>
    <numFmt numFmtId="172" formatCode="_(* #,##0.0_);_(* \(#,##0.0\);_(* &quot;-&quot;?_);_(@_)"/>
    <numFmt numFmtId="173" formatCode="_(&quot;$&quot;* #,##0.0_);_(&quot;$&quot;* \(#,##0.0\);_(&quot;$&quot;* &quot;-&quot;?_);_(@_)"/>
    <numFmt numFmtId="174" formatCode="0.00_);\(0.00\)"/>
    <numFmt numFmtId="175" formatCode="0.0"/>
    <numFmt numFmtId="176" formatCode="#,##0,_);\(#,##0,\)"/>
    <numFmt numFmtId="177" formatCode="_(&quot;$&quot;* #,##0_);_(&quot;$&quot;* \(#,##0\);_(&quot;$&quot;* &quot;-&quot;??_);_(@_)"/>
    <numFmt numFmtId="178" formatCode="_(&quot;$&quot;* #,##0_);_(&quot;$&quot;* \(#,##0\);_(&quot;$&quot;* &quot;-&quot;?_);_(@_)"/>
    <numFmt numFmtId="179" formatCode="_(* #,##0_);_(* \(#,##0\);_(* &quot;-&quot;?_);_(@_)"/>
    <numFmt numFmtId="180" formatCode="_(&quot;$&quot;\ #,##0.0_);_(&quot;$&quot;* \(#,##0.0\);_(&quot;$&quot;* &quot;-&quot;??_);_(@_)"/>
    <numFmt numFmtId="181" formatCode="_(&quot;$&quot;\ #,##0_);_(&quot;$&quot;* \(#,##0\);_(&quot;$&quot;* &quot;-&quot;??_);_(@_)"/>
    <numFmt numFmtId="182" formatCode="_(* #,##0.00_);_(* \(#,##0.00\);_(* &quot;-&quot;?_);_(@_)"/>
  </numFmts>
  <fonts count="55">
    <font>
      <sz val="8"/>
      <name val="TimesNewRomanPS"/>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b/>
      <u/>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b/>
      <vertAlign val="superscript"/>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vertAlign val="superscript"/>
      <sz val="8"/>
      <name val="Verdana"/>
      <family val="2"/>
    </font>
    <font>
      <vertAlign val="superscript"/>
      <sz val="7.5"/>
      <name val="Verdana"/>
      <family val="2"/>
    </font>
    <font>
      <vertAlign val="superscript"/>
      <sz val="10"/>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s>
  <cellStyleXfs count="296">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3" borderId="0"/>
    <xf numFmtId="0" fontId="21" fillId="0" borderId="0"/>
    <xf numFmtId="0" fontId="18" fillId="2" borderId="0"/>
    <xf numFmtId="0" fontId="17" fillId="3"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3" borderId="0"/>
    <xf numFmtId="0" fontId="21" fillId="0" borderId="0"/>
    <xf numFmtId="0" fontId="18" fillId="2" borderId="0"/>
    <xf numFmtId="0" fontId="17" fillId="3"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3" borderId="0"/>
    <xf numFmtId="0" fontId="21" fillId="0" borderId="0"/>
    <xf numFmtId="0" fontId="18" fillId="2" borderId="0"/>
    <xf numFmtId="0" fontId="17" fillId="3"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5" fillId="2"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7"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6" fillId="14"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21" borderId="0" applyNumberFormat="0" applyBorder="0" applyAlignment="0" applyProtection="0"/>
    <xf numFmtId="0" fontId="37" fillId="5" borderId="0" applyNumberFormat="0" applyBorder="0" applyAlignment="0" applyProtection="0"/>
    <xf numFmtId="0" fontId="38" fillId="4" borderId="1" applyNumberFormat="0" applyAlignment="0" applyProtection="0"/>
    <xf numFmtId="0" fontId="39" fillId="22"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0" fontId="41" fillId="6"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5" fillId="9" borderId="1" applyNumberFormat="0" applyAlignment="0" applyProtection="0"/>
    <xf numFmtId="0" fontId="46" fillId="0" borderId="6" applyNumberFormat="0" applyFill="0" applyAlignment="0" applyProtection="0"/>
    <xf numFmtId="0" fontId="47" fillId="23" borderId="0" applyNumberFormat="0" applyBorder="0" applyAlignment="0" applyProtection="0"/>
    <xf numFmtId="0" fontId="1" fillId="0" borderId="0"/>
    <xf numFmtId="165" fontId="3" fillId="0" borderId="0"/>
    <xf numFmtId="164" fontId="30" fillId="0" borderId="0"/>
    <xf numFmtId="0" fontId="1" fillId="0" borderId="0"/>
    <xf numFmtId="0" fontId="1" fillId="0" borderId="0">
      <alignment vertical="top"/>
    </xf>
    <xf numFmtId="0" fontId="1" fillId="24" borderId="7" applyNumberFormat="0" applyFont="0" applyAlignment="0" applyProtection="0"/>
    <xf numFmtId="0" fontId="48" fillId="4" borderId="8" applyNumberFormat="0" applyAlignment="0" applyProtection="0"/>
    <xf numFmtId="9" fontId="1" fillId="0" borderId="0" applyFont="0" applyFill="0" applyBorder="0" applyAlignment="0" applyProtection="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37" fontId="5" fillId="0" borderId="0" applyFont="0" applyBorder="0" applyAlignment="0"/>
    <xf numFmtId="0" fontId="6" fillId="0" borderId="9">
      <alignment horizontal="center"/>
    </xf>
    <xf numFmtId="3" fontId="4" fillId="0" borderId="0" applyFont="0" applyFill="0" applyBorder="0" applyAlignment="0" applyProtection="0"/>
    <xf numFmtId="0" fontId="4" fillId="25" borderId="0" applyNumberFormat="0" applyFont="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338">
    <xf numFmtId="164" fontId="0" fillId="0" borderId="0" xfId="0"/>
    <xf numFmtId="166" fontId="10" fillId="26" borderId="0" xfId="263" applyNumberFormat="1" applyFont="1" applyFill="1"/>
    <xf numFmtId="166" fontId="10" fillId="0" borderId="0" xfId="263" applyNumberFormat="1" applyFont="1" applyFill="1"/>
    <xf numFmtId="166" fontId="10" fillId="26" borderId="0" xfId="263" applyNumberFormat="1" applyFont="1" applyFill="1" applyBorder="1"/>
    <xf numFmtId="167" fontId="10" fillId="26" borderId="0" xfId="263" applyNumberFormat="1" applyFont="1" applyFill="1"/>
    <xf numFmtId="167" fontId="10" fillId="26" borderId="0" xfId="263" applyNumberFormat="1" applyFont="1" applyFill="1" applyBorder="1"/>
    <xf numFmtId="166" fontId="10" fillId="26" borderId="0" xfId="263" applyNumberFormat="1" applyFont="1" applyFill="1" applyAlignment="1" applyProtection="1">
      <protection locked="0"/>
    </xf>
    <xf numFmtId="166" fontId="9" fillId="26" borderId="0" xfId="263" applyNumberFormat="1" applyFont="1" applyFill="1" applyAlignment="1"/>
    <xf numFmtId="166" fontId="11" fillId="26" borderId="0" xfId="263" quotePrefix="1" applyNumberFormat="1" applyFont="1" applyFill="1" applyBorder="1" applyAlignment="1" applyProtection="1">
      <alignment horizontal="center"/>
      <protection locked="0"/>
    </xf>
    <xf numFmtId="166" fontId="9" fillId="26" borderId="0" xfId="263" applyNumberFormat="1" applyFont="1" applyFill="1"/>
    <xf numFmtId="166" fontId="9" fillId="26" borderId="0" xfId="263" applyNumberFormat="1" applyFont="1" applyFill="1" applyAlignment="1" applyProtection="1">
      <protection locked="0"/>
    </xf>
    <xf numFmtId="166" fontId="10" fillId="26" borderId="0" xfId="263" applyNumberFormat="1" applyFont="1" applyFill="1" applyAlignment="1" applyProtection="1"/>
    <xf numFmtId="166" fontId="10" fillId="26" borderId="0" xfId="263" applyNumberFormat="1" applyFont="1" applyFill="1" applyBorder="1" applyAlignment="1" applyProtection="1">
      <protection locked="0"/>
    </xf>
    <xf numFmtId="166" fontId="10" fillId="26" borderId="0" xfId="263" applyNumberFormat="1" applyFont="1" applyFill="1" applyAlignment="1" applyProtection="1">
      <alignment horizontal="left"/>
      <protection locked="0"/>
    </xf>
    <xf numFmtId="166" fontId="10" fillId="26" borderId="0" xfId="263" applyNumberFormat="1" applyFont="1" applyFill="1" applyAlignment="1"/>
    <xf numFmtId="166" fontId="10" fillId="26" borderId="0" xfId="263" applyNumberFormat="1" applyFont="1" applyFill="1" applyBorder="1" applyAlignment="1"/>
    <xf numFmtId="166" fontId="9" fillId="26" borderId="0" xfId="263" applyNumberFormat="1" applyFont="1" applyFill="1" applyBorder="1" applyAlignment="1">
      <alignment horizontal="left"/>
    </xf>
    <xf numFmtId="167" fontId="10" fillId="26" borderId="0" xfId="263" applyNumberFormat="1" applyFont="1" applyFill="1" applyBorder="1" applyAlignment="1"/>
    <xf numFmtId="166" fontId="9" fillId="26" borderId="0" xfId="263" applyNumberFormat="1" applyFont="1" applyFill="1" applyBorder="1" applyAlignment="1">
      <alignment horizontal="center"/>
    </xf>
    <xf numFmtId="166" fontId="9" fillId="26" borderId="0" xfId="263" applyNumberFormat="1" applyFont="1" applyFill="1" applyBorder="1"/>
    <xf numFmtId="166" fontId="9" fillId="26" borderId="0" xfId="263" applyNumberFormat="1" applyFont="1" applyFill="1" applyBorder="1" applyAlignment="1"/>
    <xf numFmtId="166" fontId="10" fillId="26" borderId="11" xfId="263" applyNumberFormat="1" applyFont="1" applyFill="1" applyBorder="1"/>
    <xf numFmtId="166" fontId="9" fillId="0" borderId="0" xfId="263" quotePrefix="1" applyNumberFormat="1" applyFont="1" applyFill="1" applyBorder="1" applyAlignment="1">
      <alignment horizontal="center"/>
    </xf>
    <xf numFmtId="166" fontId="9" fillId="0" borderId="11" xfId="263" quotePrefix="1" applyNumberFormat="1" applyFont="1" applyFill="1" applyBorder="1" applyAlignment="1" applyProtection="1">
      <alignment horizontal="center"/>
      <protection locked="0"/>
    </xf>
    <xf numFmtId="166" fontId="10" fillId="0" borderId="0" xfId="263" applyNumberFormat="1" applyFont="1" applyFill="1" applyBorder="1"/>
    <xf numFmtId="44" fontId="10" fillId="0" borderId="0" xfId="264" applyNumberFormat="1" applyFont="1" applyFill="1" applyBorder="1"/>
    <xf numFmtId="166" fontId="12" fillId="0" borderId="0" xfId="263" applyNumberFormat="1" applyFont="1" applyFill="1" applyBorder="1"/>
    <xf numFmtId="170" fontId="13" fillId="0" borderId="0" xfId="264" applyNumberFormat="1" applyFont="1" applyFill="1" applyBorder="1"/>
    <xf numFmtId="44" fontId="10" fillId="0" borderId="0" xfId="264" applyNumberFormat="1" applyFont="1" applyFill="1"/>
    <xf numFmtId="44" fontId="10" fillId="0" borderId="0" xfId="264" applyFont="1" applyFill="1"/>
    <xf numFmtId="164" fontId="10" fillId="26" borderId="0" xfId="276" applyFont="1" applyFill="1" applyAlignment="1">
      <alignment horizontal="center"/>
    </xf>
    <xf numFmtId="164" fontId="10" fillId="26" borderId="0" xfId="276" applyFont="1" applyFill="1"/>
    <xf numFmtId="166" fontId="10" fillId="26" borderId="0" xfId="263" applyNumberFormat="1" applyFont="1" applyFill="1" applyAlignment="1" applyProtection="1">
      <alignment horizontal="right"/>
      <protection locked="0"/>
    </xf>
    <xf numFmtId="164" fontId="10" fillId="26" borderId="0" xfId="276" applyFont="1" applyFill="1" applyBorder="1" applyAlignment="1"/>
    <xf numFmtId="166" fontId="10" fillId="26" borderId="0" xfId="263" applyNumberFormat="1" applyFont="1" applyFill="1" applyBorder="1" applyAlignment="1" applyProtection="1">
      <alignment horizontal="right"/>
      <protection locked="0"/>
    </xf>
    <xf numFmtId="166" fontId="9" fillId="26" borderId="0" xfId="263" applyNumberFormat="1" applyFont="1" applyFill="1" applyAlignment="1" applyProtection="1">
      <alignment horizontal="right"/>
      <protection locked="0"/>
    </xf>
    <xf numFmtId="166" fontId="10" fillId="26" borderId="0" xfId="263" applyNumberFormat="1" applyFont="1" applyFill="1" applyAlignment="1" applyProtection="1">
      <alignment horizontal="right"/>
    </xf>
    <xf numFmtId="167" fontId="9" fillId="26" borderId="0" xfId="263" applyNumberFormat="1" applyFont="1" applyFill="1"/>
    <xf numFmtId="170" fontId="10" fillId="26" borderId="0" xfId="264" applyNumberFormat="1" applyFont="1" applyFill="1" applyBorder="1"/>
    <xf numFmtId="164" fontId="9" fillId="26" borderId="0" xfId="276" applyFont="1" applyFill="1" applyAlignment="1"/>
    <xf numFmtId="164" fontId="10" fillId="26" borderId="0" xfId="276" applyFont="1" applyFill="1" applyAlignment="1"/>
    <xf numFmtId="44" fontId="10" fillId="26" borderId="0" xfId="264" applyNumberFormat="1" applyFont="1" applyFill="1" applyBorder="1"/>
    <xf numFmtId="166" fontId="10" fillId="26" borderId="0" xfId="263" applyNumberFormat="1" applyFont="1" applyFill="1" applyBorder="1" applyAlignment="1">
      <alignment horizontal="left"/>
    </xf>
    <xf numFmtId="177" fontId="10" fillId="26" borderId="0" xfId="276" applyNumberFormat="1" applyFont="1" applyFill="1" applyBorder="1" applyAlignment="1"/>
    <xf numFmtId="166" fontId="12" fillId="26" borderId="0" xfId="263" applyNumberFormat="1" applyFont="1" applyFill="1" applyBorder="1"/>
    <xf numFmtId="166" fontId="10" fillId="26" borderId="0" xfId="263" applyNumberFormat="1" applyFont="1" applyFill="1" applyAlignment="1">
      <alignment horizontal="right"/>
    </xf>
    <xf numFmtId="164" fontId="9" fillId="26" borderId="0" xfId="276" applyFont="1" applyFill="1" applyBorder="1" applyAlignment="1"/>
    <xf numFmtId="166" fontId="9" fillId="26" borderId="0" xfId="263" applyNumberFormat="1" applyFont="1" applyFill="1" applyAlignment="1">
      <alignment horizontal="right"/>
    </xf>
    <xf numFmtId="164" fontId="9" fillId="26" borderId="0" xfId="276" applyFont="1" applyFill="1"/>
    <xf numFmtId="166" fontId="10" fillId="26" borderId="0" xfId="263" applyNumberFormat="1" applyFont="1" applyFill="1" applyBorder="1" applyAlignment="1">
      <alignment horizontal="right"/>
    </xf>
    <xf numFmtId="166" fontId="10" fillId="26" borderId="13" xfId="263" applyNumberFormat="1" applyFont="1" applyFill="1" applyBorder="1"/>
    <xf numFmtId="172" fontId="10" fillId="26" borderId="0" xfId="263" applyNumberFormat="1" applyFont="1" applyFill="1"/>
    <xf numFmtId="172" fontId="10" fillId="26" borderId="0" xfId="263" applyNumberFormat="1" applyFont="1" applyFill="1" applyBorder="1"/>
    <xf numFmtId="164" fontId="33" fillId="26" borderId="0" xfId="276" applyFont="1" applyFill="1" applyBorder="1" applyAlignment="1"/>
    <xf numFmtId="166" fontId="9" fillId="0" borderId="0" xfId="263" applyNumberFormat="1" applyFont="1" applyFill="1"/>
    <xf numFmtId="166" fontId="9" fillId="26" borderId="11" xfId="263" quotePrefix="1" applyNumberFormat="1" applyFont="1" applyFill="1" applyBorder="1" applyAlignment="1" applyProtection="1">
      <alignment horizontal="center"/>
      <protection locked="0"/>
    </xf>
    <xf numFmtId="166" fontId="10" fillId="26" borderId="0" xfId="263" applyNumberFormat="1" applyFont="1" applyFill="1" applyProtection="1">
      <protection locked="0"/>
    </xf>
    <xf numFmtId="44" fontId="10" fillId="26" borderId="12" xfId="264" applyNumberFormat="1" applyFont="1" applyFill="1" applyBorder="1"/>
    <xf numFmtId="173" fontId="10" fillId="26" borderId="15" xfId="264" applyNumberFormat="1" applyFont="1" applyFill="1" applyBorder="1"/>
    <xf numFmtId="166" fontId="9" fillId="26" borderId="0" xfId="263" quotePrefix="1" applyNumberFormat="1" applyFont="1" applyFill="1" applyBorder="1" applyAlignment="1" applyProtection="1">
      <alignment horizontal="center"/>
      <protection locked="0"/>
    </xf>
    <xf numFmtId="166" fontId="9" fillId="26" borderId="0" xfId="263" applyNumberFormat="1" applyFont="1" applyFill="1" applyAlignment="1">
      <alignment horizontal="center"/>
    </xf>
    <xf numFmtId="166" fontId="10" fillId="26" borderId="0" xfId="263" applyNumberFormat="1" applyFont="1" applyFill="1" applyAlignment="1">
      <alignment horizontal="left" indent="1"/>
    </xf>
    <xf numFmtId="167" fontId="10" fillId="0" borderId="0" xfId="263" applyNumberFormat="1" applyFont="1" applyFill="1" applyBorder="1"/>
    <xf numFmtId="166" fontId="9" fillId="26" borderId="0" xfId="263" quotePrefix="1" applyNumberFormat="1" applyFont="1" applyFill="1" applyBorder="1" applyAlignment="1">
      <alignment horizontal="center"/>
    </xf>
    <xf numFmtId="166" fontId="10" fillId="26" borderId="16" xfId="263" applyNumberFormat="1" applyFont="1" applyFill="1" applyBorder="1"/>
    <xf numFmtId="170" fontId="13" fillId="26" borderId="0" xfId="264" applyNumberFormat="1" applyFont="1" applyFill="1" applyBorder="1"/>
    <xf numFmtId="44" fontId="10" fillId="26" borderId="0" xfId="264" applyNumberFormat="1" applyFont="1" applyFill="1"/>
    <xf numFmtId="44" fontId="10" fillId="26" borderId="0" xfId="264" applyFont="1" applyFill="1"/>
    <xf numFmtId="166" fontId="12" fillId="26" borderId="17" xfId="263" applyNumberFormat="1" applyFont="1" applyFill="1" applyBorder="1"/>
    <xf numFmtId="166" fontId="9" fillId="26" borderId="17" xfId="263" applyNumberFormat="1" applyFont="1" applyFill="1" applyBorder="1"/>
    <xf numFmtId="164" fontId="10" fillId="26" borderId="0" xfId="276" applyFont="1" applyFill="1" applyBorder="1"/>
    <xf numFmtId="177" fontId="10" fillId="26" borderId="0" xfId="264" applyNumberFormat="1" applyFont="1" applyFill="1" applyBorder="1" applyAlignment="1">
      <alignment horizontal="right"/>
    </xf>
    <xf numFmtId="177" fontId="32" fillId="26" borderId="17" xfId="264" applyNumberFormat="1" applyFont="1" applyFill="1" applyBorder="1"/>
    <xf numFmtId="177" fontId="32" fillId="26" borderId="0" xfId="264" applyNumberFormat="1" applyFont="1" applyFill="1" applyBorder="1"/>
    <xf numFmtId="167" fontId="10" fillId="26" borderId="0" xfId="263" applyNumberFormat="1" applyFont="1" applyFill="1" applyBorder="1" applyAlignment="1">
      <alignment horizontal="right"/>
    </xf>
    <xf numFmtId="167" fontId="12" fillId="26" borderId="17" xfId="263" applyNumberFormat="1" applyFont="1" applyFill="1" applyBorder="1" applyAlignment="1">
      <alignment horizontal="right"/>
    </xf>
    <xf numFmtId="167" fontId="12" fillId="26" borderId="0" xfId="263" applyNumberFormat="1" applyFont="1" applyFill="1" applyBorder="1" applyAlignment="1">
      <alignment horizontal="right"/>
    </xf>
    <xf numFmtId="167" fontId="10" fillId="26" borderId="17" xfId="263" applyNumberFormat="1" applyFont="1" applyFill="1" applyBorder="1"/>
    <xf numFmtId="167" fontId="11" fillId="26" borderId="17" xfId="263" applyNumberFormat="1" applyFont="1" applyFill="1" applyBorder="1" applyAlignment="1">
      <alignment horizontal="right"/>
    </xf>
    <xf numFmtId="167" fontId="11" fillId="26" borderId="0" xfId="263" applyNumberFormat="1" applyFont="1" applyFill="1" applyBorder="1" applyAlignment="1">
      <alignment horizontal="right"/>
    </xf>
    <xf numFmtId="167" fontId="12" fillId="26" borderId="0" xfId="263" applyNumberFormat="1" applyFont="1" applyFill="1" applyBorder="1"/>
    <xf numFmtId="167" fontId="9" fillId="26" borderId="0" xfId="263" applyNumberFormat="1" applyFont="1" applyFill="1" applyBorder="1" applyAlignment="1">
      <alignment horizontal="right"/>
    </xf>
    <xf numFmtId="167" fontId="11" fillId="26" borderId="0" xfId="263" applyNumberFormat="1" applyFont="1" applyFill="1" applyBorder="1"/>
    <xf numFmtId="167" fontId="11" fillId="26" borderId="0" xfId="263" applyNumberFormat="1" applyFont="1" applyFill="1" applyAlignment="1">
      <alignment horizontal="left"/>
    </xf>
    <xf numFmtId="167" fontId="11" fillId="26" borderId="0" xfId="263" applyNumberFormat="1" applyFont="1" applyFill="1" applyBorder="1" applyAlignment="1">
      <alignment horizontal="left"/>
    </xf>
    <xf numFmtId="167" fontId="10" fillId="26" borderId="0" xfId="263" applyNumberFormat="1" applyFont="1" applyFill="1" applyAlignment="1">
      <alignment horizontal="left"/>
    </xf>
    <xf numFmtId="167" fontId="10" fillId="26" borderId="0" xfId="263" applyNumberFormat="1" applyFont="1" applyFill="1" applyBorder="1" applyAlignment="1">
      <alignment horizontal="left"/>
    </xf>
    <xf numFmtId="167" fontId="9" fillId="26" borderId="17" xfId="263" applyNumberFormat="1" applyFont="1" applyFill="1" applyBorder="1"/>
    <xf numFmtId="167" fontId="9" fillId="26" borderId="0" xfId="263" applyNumberFormat="1" applyFont="1" applyFill="1" applyBorder="1"/>
    <xf numFmtId="167" fontId="12" fillId="26" borderId="20" xfId="263" applyNumberFormat="1" applyFont="1" applyFill="1" applyBorder="1"/>
    <xf numFmtId="166" fontId="9" fillId="0" borderId="0" xfId="263" applyNumberFormat="1" applyFont="1" applyFill="1" applyAlignment="1" applyProtection="1">
      <protection locked="0"/>
    </xf>
    <xf numFmtId="173" fontId="10" fillId="0" borderId="0" xfId="264" applyNumberFormat="1" applyFont="1" applyFill="1" applyBorder="1"/>
    <xf numFmtId="178" fontId="10" fillId="0" borderId="12" xfId="264" applyNumberFormat="1" applyFont="1" applyFill="1" applyBorder="1"/>
    <xf numFmtId="178" fontId="13" fillId="0" borderId="0" xfId="264" applyNumberFormat="1" applyFont="1" applyFill="1" applyBorder="1"/>
    <xf numFmtId="178" fontId="9" fillId="0" borderId="0" xfId="263" applyNumberFormat="1" applyFont="1" applyFill="1"/>
    <xf numFmtId="167" fontId="10" fillId="26" borderId="11" xfId="263" applyNumberFormat="1" applyFont="1" applyFill="1" applyBorder="1"/>
    <xf numFmtId="167" fontId="12" fillId="0" borderId="0" xfId="263" applyNumberFormat="1" applyFont="1" applyFill="1" applyBorder="1"/>
    <xf numFmtId="167" fontId="10" fillId="0" borderId="0" xfId="264" applyNumberFormat="1" applyFont="1" applyFill="1" applyBorder="1"/>
    <xf numFmtId="167" fontId="10" fillId="26" borderId="0" xfId="263" applyNumberFormat="1" applyFont="1" applyFill="1" applyProtection="1">
      <protection locked="0"/>
    </xf>
    <xf numFmtId="167" fontId="10" fillId="0" borderId="0" xfId="263" applyNumberFormat="1" applyFont="1" applyFill="1" applyProtection="1">
      <protection locked="0"/>
    </xf>
    <xf numFmtId="167" fontId="10" fillId="0" borderId="0" xfId="263" applyNumberFormat="1" applyFont="1" applyFill="1"/>
    <xf numFmtId="177" fontId="10" fillId="0" borderId="0" xfId="264" applyNumberFormat="1" applyFont="1" applyFill="1" applyBorder="1"/>
    <xf numFmtId="179" fontId="10" fillId="26" borderId="0" xfId="263" applyNumberFormat="1" applyFont="1" applyFill="1" applyBorder="1"/>
    <xf numFmtId="179" fontId="10" fillId="26" borderId="13" xfId="263" applyNumberFormat="1" applyFont="1" applyFill="1" applyBorder="1"/>
    <xf numFmtId="0" fontId="9" fillId="26" borderId="0" xfId="277" applyFont="1" applyFill="1" applyAlignment="1">
      <alignment horizontal="center"/>
    </xf>
    <xf numFmtId="0" fontId="10" fillId="26" borderId="0" xfId="277" applyFont="1" applyFill="1"/>
    <xf numFmtId="166" fontId="9" fillId="26" borderId="0" xfId="263" applyNumberFormat="1" applyFont="1" applyFill="1" applyBorder="1" applyAlignment="1" applyProtection="1">
      <alignment horizontal="center"/>
    </xf>
    <xf numFmtId="0" fontId="14" fillId="26" borderId="0" xfId="277" applyFont="1" applyFill="1"/>
    <xf numFmtId="173" fontId="10" fillId="26" borderId="0" xfId="277" applyNumberFormat="1" applyFont="1" applyFill="1"/>
    <xf numFmtId="0" fontId="10" fillId="26" borderId="0" xfId="277" applyFont="1" applyFill="1" applyAlignment="1">
      <alignment horizontal="left" indent="2"/>
    </xf>
    <xf numFmtId="0" fontId="10" fillId="26" borderId="0" xfId="277" applyFont="1" applyFill="1" applyBorder="1"/>
    <xf numFmtId="0" fontId="9" fillId="26" borderId="0" xfId="277" applyFont="1" applyFill="1" applyBorder="1" applyAlignment="1">
      <alignment vertical="center"/>
    </xf>
    <xf numFmtId="173" fontId="10" fillId="26" borderId="0" xfId="277" applyNumberFormat="1" applyFont="1" applyFill="1" applyBorder="1" applyAlignment="1">
      <alignment vertical="center"/>
    </xf>
    <xf numFmtId="0" fontId="9" fillId="26" borderId="0" xfId="277" applyFont="1" applyFill="1" applyBorder="1"/>
    <xf numFmtId="170" fontId="10" fillId="26" borderId="0" xfId="277" applyNumberFormat="1" applyFont="1" applyFill="1" applyBorder="1"/>
    <xf numFmtId="9" fontId="10" fillId="26" borderId="0" xfId="281" applyFont="1" applyFill="1"/>
    <xf numFmtId="172" fontId="10" fillId="26" borderId="0" xfId="277" applyNumberFormat="1" applyFont="1" applyFill="1"/>
    <xf numFmtId="0" fontId="9" fillId="26" borderId="0" xfId="277" applyFont="1" applyFill="1" applyAlignment="1">
      <alignment vertical="center"/>
    </xf>
    <xf numFmtId="173" fontId="10" fillId="26" borderId="0" xfId="277" applyNumberFormat="1" applyFont="1" applyFill="1" applyBorder="1"/>
    <xf numFmtId="44" fontId="10" fillId="26" borderId="0" xfId="277" applyNumberFormat="1" applyFont="1" applyFill="1" applyBorder="1"/>
    <xf numFmtId="174" fontId="10" fillId="26" borderId="0" xfId="277" applyNumberFormat="1" applyFont="1" applyFill="1"/>
    <xf numFmtId="44" fontId="10" fillId="26" borderId="12" xfId="277" applyNumberFormat="1" applyFont="1" applyFill="1" applyBorder="1" applyAlignment="1">
      <alignment vertical="center"/>
    </xf>
    <xf numFmtId="44" fontId="10" fillId="26" borderId="0" xfId="277" applyNumberFormat="1" applyFont="1" applyFill="1" applyBorder="1" applyAlignment="1">
      <alignment vertical="center"/>
    </xf>
    <xf numFmtId="0" fontId="10" fillId="26" borderId="16" xfId="277" applyFont="1" applyFill="1" applyBorder="1"/>
    <xf numFmtId="0" fontId="10" fillId="26" borderId="23" xfId="277" applyFont="1" applyFill="1" applyBorder="1"/>
    <xf numFmtId="0" fontId="10" fillId="26" borderId="25" xfId="277" applyFont="1" applyFill="1" applyBorder="1"/>
    <xf numFmtId="0" fontId="10" fillId="26" borderId="11" xfId="277" applyFont="1" applyFill="1" applyBorder="1"/>
    <xf numFmtId="0" fontId="10" fillId="26" borderId="27" xfId="277" applyFont="1" applyFill="1" applyBorder="1"/>
    <xf numFmtId="178" fontId="10" fillId="26" borderId="0" xfId="277" applyNumberFormat="1" applyFont="1" applyFill="1"/>
    <xf numFmtId="178" fontId="10" fillId="26" borderId="0" xfId="277" applyNumberFormat="1" applyFont="1" applyFill="1" applyBorder="1" applyAlignment="1">
      <alignment vertical="center"/>
    </xf>
    <xf numFmtId="179" fontId="10" fillId="26" borderId="0" xfId="277" applyNumberFormat="1" applyFont="1" applyFill="1"/>
    <xf numFmtId="179" fontId="10" fillId="26" borderId="11" xfId="277" applyNumberFormat="1" applyFont="1" applyFill="1" applyBorder="1"/>
    <xf numFmtId="178" fontId="10" fillId="26" borderId="12" xfId="277" applyNumberFormat="1" applyFont="1" applyFill="1" applyBorder="1" applyAlignment="1">
      <alignment vertical="center"/>
    </xf>
    <xf numFmtId="178" fontId="9" fillId="26" borderId="0" xfId="277" applyNumberFormat="1" applyFont="1" applyFill="1" applyAlignment="1">
      <alignment vertical="center"/>
    </xf>
    <xf numFmtId="9" fontId="10" fillId="26" borderId="0" xfId="281" applyNumberFormat="1" applyFont="1" applyFill="1" applyBorder="1"/>
    <xf numFmtId="167" fontId="10" fillId="26" borderId="16" xfId="263" applyNumberFormat="1" applyFont="1" applyFill="1" applyBorder="1"/>
    <xf numFmtId="41" fontId="13" fillId="0" borderId="0" xfId="264" applyNumberFormat="1" applyFont="1" applyFill="1" applyBorder="1"/>
    <xf numFmtId="9" fontId="10" fillId="26" borderId="25" xfId="281" applyNumberFormat="1" applyFont="1" applyFill="1" applyBorder="1"/>
    <xf numFmtId="177" fontId="10" fillId="26" borderId="0" xfId="264" applyNumberFormat="1" applyFont="1" applyFill="1" applyBorder="1"/>
    <xf numFmtId="177" fontId="10" fillId="26" borderId="0" xfId="277" applyNumberFormat="1" applyFont="1" applyFill="1" applyBorder="1"/>
    <xf numFmtId="177" fontId="10" fillId="26" borderId="25" xfId="264" applyNumberFormat="1" applyFont="1" applyFill="1" applyBorder="1"/>
    <xf numFmtId="166" fontId="9" fillId="0" borderId="0" xfId="263" applyNumberFormat="1" applyFont="1" applyFill="1" applyAlignment="1">
      <alignment horizontal="center"/>
    </xf>
    <xf numFmtId="166" fontId="9" fillId="0" borderId="0" xfId="263" applyNumberFormat="1" applyFont="1" applyFill="1" applyBorder="1" applyAlignment="1"/>
    <xf numFmtId="167" fontId="9" fillId="0" borderId="0" xfId="263" applyNumberFormat="1" applyFont="1" applyFill="1"/>
    <xf numFmtId="167" fontId="9" fillId="0" borderId="0" xfId="263" applyNumberFormat="1" applyFont="1" applyFill="1" applyBorder="1"/>
    <xf numFmtId="167" fontId="10" fillId="0" borderId="11" xfId="263" applyNumberFormat="1" applyFont="1" applyFill="1" applyBorder="1"/>
    <xf numFmtId="41" fontId="10" fillId="0" borderId="0" xfId="264" applyNumberFormat="1" applyFont="1" applyFill="1" applyBorder="1"/>
    <xf numFmtId="166" fontId="10" fillId="0" borderId="0" xfId="263" applyNumberFormat="1" applyFont="1" applyFill="1" applyAlignment="1" applyProtection="1">
      <protection locked="0"/>
    </xf>
    <xf numFmtId="166" fontId="10" fillId="0" borderId="0" xfId="263" applyNumberFormat="1" applyFont="1" applyFill="1" applyAlignment="1"/>
    <xf numFmtId="164" fontId="10" fillId="0" borderId="0" xfId="276" applyFont="1" applyFill="1"/>
    <xf numFmtId="177" fontId="10" fillId="0" borderId="0" xfId="276" applyNumberFormat="1" applyFont="1" applyFill="1" applyBorder="1" applyAlignment="1"/>
    <xf numFmtId="167" fontId="10" fillId="0" borderId="17" xfId="263" applyNumberFormat="1" applyFont="1" applyFill="1" applyBorder="1"/>
    <xf numFmtId="167" fontId="10" fillId="0" borderId="0" xfId="263" applyNumberFormat="1" applyFont="1" applyFill="1" applyBorder="1" applyAlignment="1">
      <alignment horizontal="right"/>
    </xf>
    <xf numFmtId="167" fontId="10" fillId="0" borderId="0" xfId="263" applyNumberFormat="1" applyFont="1" applyFill="1" applyAlignment="1">
      <alignment horizontal="left"/>
    </xf>
    <xf numFmtId="177" fontId="10" fillId="0" borderId="17" xfId="264" applyNumberFormat="1" applyFont="1" applyFill="1" applyBorder="1" applyAlignment="1">
      <alignment horizontal="right"/>
    </xf>
    <xf numFmtId="166" fontId="10" fillId="0" borderId="17" xfId="263" applyNumberFormat="1" applyFont="1" applyFill="1" applyBorder="1" applyAlignment="1">
      <alignment horizontal="right"/>
    </xf>
    <xf numFmtId="167" fontId="10" fillId="0" borderId="17" xfId="263" applyNumberFormat="1" applyFont="1" applyFill="1" applyBorder="1" applyAlignment="1">
      <alignment horizontal="right"/>
    </xf>
    <xf numFmtId="167" fontId="12" fillId="0" borderId="17" xfId="263" applyNumberFormat="1" applyFont="1" applyFill="1" applyBorder="1" applyAlignment="1">
      <alignment horizontal="right"/>
    </xf>
    <xf numFmtId="167" fontId="11" fillId="0" borderId="17" xfId="263" applyNumberFormat="1" applyFont="1" applyFill="1" applyBorder="1" applyAlignment="1">
      <alignment horizontal="right"/>
    </xf>
    <xf numFmtId="167" fontId="12" fillId="0" borderId="20" xfId="263" applyNumberFormat="1" applyFont="1" applyFill="1" applyBorder="1"/>
    <xf numFmtId="167" fontId="12" fillId="0" borderId="17" xfId="263" applyNumberFormat="1" applyFont="1" applyFill="1" applyBorder="1"/>
    <xf numFmtId="167" fontId="9" fillId="0" borderId="17" xfId="263" applyNumberFormat="1" applyFont="1" applyFill="1" applyBorder="1" applyAlignment="1">
      <alignment horizontal="right"/>
    </xf>
    <xf numFmtId="167" fontId="11" fillId="0" borderId="17" xfId="263" applyNumberFormat="1" applyFont="1" applyFill="1" applyBorder="1"/>
    <xf numFmtId="167" fontId="10" fillId="0" borderId="18" xfId="263" applyNumberFormat="1" applyFont="1" applyFill="1" applyBorder="1" applyAlignment="1">
      <alignment horizontal="right"/>
    </xf>
    <xf numFmtId="167" fontId="11" fillId="0" borderId="0" xfId="263" applyNumberFormat="1" applyFont="1" applyFill="1" applyAlignment="1">
      <alignment horizontal="left"/>
    </xf>
    <xf numFmtId="167" fontId="9" fillId="0" borderId="18" xfId="263" applyNumberFormat="1" applyFont="1" applyFill="1" applyBorder="1"/>
    <xf numFmtId="167" fontId="12" fillId="0" borderId="19" xfId="263" applyNumberFormat="1" applyFont="1" applyFill="1" applyBorder="1" applyAlignment="1">
      <alignment horizontal="right"/>
    </xf>
    <xf numFmtId="167" fontId="12" fillId="0" borderId="18" xfId="263" applyNumberFormat="1" applyFont="1" applyFill="1" applyBorder="1"/>
    <xf numFmtId="167" fontId="9" fillId="0" borderId="17" xfId="263" applyNumberFormat="1" applyFont="1" applyFill="1" applyBorder="1"/>
    <xf numFmtId="167" fontId="10" fillId="0" borderId="19" xfId="263" applyNumberFormat="1" applyFont="1" applyFill="1" applyBorder="1"/>
    <xf numFmtId="166" fontId="12" fillId="0" borderId="17" xfId="263" applyNumberFormat="1" applyFont="1" applyFill="1" applyBorder="1"/>
    <xf numFmtId="166" fontId="9" fillId="0" borderId="17" xfId="263" applyNumberFormat="1" applyFont="1" applyFill="1" applyBorder="1"/>
    <xf numFmtId="164" fontId="0" fillId="0" borderId="0" xfId="0" applyFill="1" applyAlignment="1"/>
    <xf numFmtId="164" fontId="10" fillId="0" borderId="0" xfId="276" applyFont="1" applyFill="1" applyBorder="1"/>
    <xf numFmtId="166" fontId="9" fillId="0" borderId="0" xfId="263" quotePrefix="1" applyNumberFormat="1" applyFont="1" applyFill="1" applyBorder="1" applyAlignment="1" applyProtection="1">
      <alignment horizontal="center"/>
      <protection locked="0"/>
    </xf>
    <xf numFmtId="177" fontId="10" fillId="0" borderId="0" xfId="264" applyNumberFormat="1" applyFont="1" applyFill="1" applyBorder="1" applyAlignment="1">
      <alignment horizontal="right"/>
    </xf>
    <xf numFmtId="166" fontId="10" fillId="0" borderId="0" xfId="263" applyNumberFormat="1" applyFont="1" applyFill="1" applyBorder="1" applyAlignment="1">
      <alignment horizontal="right"/>
    </xf>
    <xf numFmtId="167" fontId="12" fillId="0" borderId="0" xfId="263" applyNumberFormat="1" applyFont="1" applyFill="1" applyBorder="1" applyAlignment="1">
      <alignment horizontal="right"/>
    </xf>
    <xf numFmtId="167" fontId="11" fillId="0" borderId="0" xfId="263" applyNumberFormat="1" applyFont="1" applyFill="1" applyBorder="1" applyAlignment="1">
      <alignment horizontal="right"/>
    </xf>
    <xf numFmtId="167" fontId="9" fillId="0" borderId="0" xfId="263" applyNumberFormat="1" applyFont="1" applyFill="1" applyBorder="1" applyAlignment="1">
      <alignment horizontal="right"/>
    </xf>
    <xf numFmtId="167" fontId="11" fillId="0" borderId="0" xfId="263" applyNumberFormat="1" applyFont="1" applyFill="1" applyBorder="1"/>
    <xf numFmtId="167" fontId="11" fillId="0" borderId="0" xfId="263" applyNumberFormat="1" applyFont="1" applyFill="1" applyBorder="1" applyAlignment="1">
      <alignment horizontal="left"/>
    </xf>
    <xf numFmtId="167" fontId="10" fillId="0" borderId="0" xfId="263" applyNumberFormat="1" applyFont="1" applyFill="1" applyBorder="1" applyAlignment="1">
      <alignment horizontal="left"/>
    </xf>
    <xf numFmtId="166" fontId="9" fillId="0" borderId="0" xfId="263" applyNumberFormat="1" applyFont="1" applyFill="1" applyBorder="1"/>
    <xf numFmtId="177" fontId="32" fillId="0" borderId="0" xfId="264" applyNumberFormat="1" applyFont="1" applyFill="1" applyBorder="1"/>
    <xf numFmtId="166" fontId="9" fillId="0" borderId="0" xfId="263" applyNumberFormat="1" applyFont="1" applyFill="1" applyBorder="1" applyAlignment="1">
      <alignment horizontal="center"/>
    </xf>
    <xf numFmtId="166" fontId="11" fillId="0" borderId="0" xfId="263" quotePrefix="1" applyNumberFormat="1" applyFont="1" applyFill="1" applyBorder="1" applyAlignment="1" applyProtection="1">
      <alignment horizontal="center"/>
      <protection locked="0"/>
    </xf>
    <xf numFmtId="164" fontId="9" fillId="0" borderId="0" xfId="276" applyFont="1" applyFill="1"/>
    <xf numFmtId="43" fontId="10" fillId="26" borderId="11" xfId="277" applyNumberFormat="1" applyFont="1" applyFill="1" applyBorder="1"/>
    <xf numFmtId="43" fontId="10" fillId="26" borderId="0" xfId="277" applyNumberFormat="1" applyFont="1" applyFill="1"/>
    <xf numFmtId="179" fontId="10" fillId="26" borderId="0" xfId="277" applyNumberFormat="1" applyFont="1" applyFill="1" applyBorder="1"/>
    <xf numFmtId="172" fontId="10" fillId="26" borderId="0" xfId="277" applyNumberFormat="1" applyFont="1" applyFill="1" applyBorder="1"/>
    <xf numFmtId="41" fontId="9" fillId="0" borderId="0" xfId="264" applyNumberFormat="1" applyFont="1" applyFill="1" applyAlignment="1" applyProtection="1">
      <protection locked="0"/>
    </xf>
    <xf numFmtId="179" fontId="10" fillId="0" borderId="0" xfId="277" applyNumberFormat="1" applyFont="1" applyFill="1" applyBorder="1"/>
    <xf numFmtId="0" fontId="10" fillId="0" borderId="0" xfId="277" applyFont="1" applyFill="1" applyAlignment="1">
      <alignment horizontal="left" indent="2"/>
    </xf>
    <xf numFmtId="166" fontId="10" fillId="0" borderId="19" xfId="263" applyNumberFormat="1" applyFont="1" applyFill="1" applyBorder="1" applyAlignment="1">
      <alignment horizontal="right"/>
    </xf>
    <xf numFmtId="167" fontId="10" fillId="0" borderId="29" xfId="263" applyNumberFormat="1" applyFont="1" applyFill="1" applyBorder="1"/>
    <xf numFmtId="166" fontId="10" fillId="0" borderId="0" xfId="263" applyNumberFormat="1" applyFont="1" applyFill="1" applyAlignment="1">
      <alignment horizontal="left"/>
    </xf>
    <xf numFmtId="179" fontId="10" fillId="27" borderId="0" xfId="263" applyNumberFormat="1" applyFont="1" applyFill="1"/>
    <xf numFmtId="179" fontId="10" fillId="27" borderId="11" xfId="263" applyNumberFormat="1" applyFont="1" applyFill="1" applyBorder="1"/>
    <xf numFmtId="179" fontId="10" fillId="27" borderId="0" xfId="263" applyNumberFormat="1" applyFont="1" applyFill="1" applyBorder="1"/>
    <xf numFmtId="177" fontId="10" fillId="27" borderId="28" xfId="264" applyNumberFormat="1" applyFont="1" applyFill="1" applyBorder="1"/>
    <xf numFmtId="165" fontId="7" fillId="27" borderId="0" xfId="263" applyNumberFormat="1" applyFont="1" applyFill="1"/>
    <xf numFmtId="165" fontId="9" fillId="27" borderId="0" xfId="263" quotePrefix="1" applyNumberFormat="1" applyFont="1" applyFill="1" applyBorder="1" applyAlignment="1">
      <alignment horizontal="center"/>
    </xf>
    <xf numFmtId="165" fontId="9" fillId="27" borderId="11" xfId="263" quotePrefix="1" applyNumberFormat="1" applyFont="1" applyFill="1" applyBorder="1" applyAlignment="1">
      <alignment horizontal="center"/>
    </xf>
    <xf numFmtId="177" fontId="10" fillId="0" borderId="0" xfId="292" applyNumberFormat="1" applyFont="1" applyFill="1" applyBorder="1"/>
    <xf numFmtId="166" fontId="10" fillId="0" borderId="0" xfId="293" applyNumberFormat="1" applyFont="1" applyFill="1" applyBorder="1"/>
    <xf numFmtId="167" fontId="10" fillId="0" borderId="0" xfId="293" applyNumberFormat="1" applyFont="1" applyFill="1" applyBorder="1"/>
    <xf numFmtId="167" fontId="10" fillId="0" borderId="13" xfId="293" applyNumberFormat="1" applyFont="1" applyFill="1" applyBorder="1"/>
    <xf numFmtId="167" fontId="10" fillId="0" borderId="0" xfId="292" applyNumberFormat="1" applyFont="1" applyFill="1" applyBorder="1"/>
    <xf numFmtId="167" fontId="10" fillId="0" borderId="11" xfId="293" applyNumberFormat="1" applyFont="1" applyFill="1" applyBorder="1"/>
    <xf numFmtId="167" fontId="9" fillId="0" borderId="0" xfId="293" applyNumberFormat="1" applyFont="1" applyFill="1"/>
    <xf numFmtId="167" fontId="9" fillId="0" borderId="0" xfId="293" applyNumberFormat="1" applyFont="1" applyFill="1" applyBorder="1"/>
    <xf numFmtId="167" fontId="10" fillId="0" borderId="13" xfId="263" applyNumberFormat="1" applyFont="1" applyFill="1" applyBorder="1"/>
    <xf numFmtId="177" fontId="32" fillId="0" borderId="17" xfId="264" applyNumberFormat="1" applyFont="1" applyFill="1" applyBorder="1"/>
    <xf numFmtId="164" fontId="0" fillId="0" borderId="0" xfId="0" applyAlignment="1"/>
    <xf numFmtId="166" fontId="9" fillId="26" borderId="0" xfId="263" applyNumberFormat="1" applyFont="1" applyFill="1" applyAlignment="1">
      <alignment horizontal="center"/>
    </xf>
    <xf numFmtId="166" fontId="10" fillId="26" borderId="0" xfId="263" applyNumberFormat="1" applyFont="1" applyFill="1" applyAlignment="1">
      <alignment horizontal="left"/>
    </xf>
    <xf numFmtId="166" fontId="9" fillId="26" borderId="0" xfId="263" applyNumberFormat="1" applyFont="1" applyFill="1" applyAlignment="1">
      <alignment horizontal="left"/>
    </xf>
    <xf numFmtId="164" fontId="9" fillId="0" borderId="0" xfId="276" applyFont="1" applyFill="1" applyAlignment="1">
      <alignment horizontal="center"/>
    </xf>
    <xf numFmtId="167" fontId="10" fillId="0" borderId="16" xfId="263" applyNumberFormat="1" applyFont="1" applyFill="1" applyBorder="1"/>
    <xf numFmtId="166" fontId="10" fillId="26" borderId="0" xfId="263" applyNumberFormat="1" applyFont="1" applyFill="1" applyAlignment="1">
      <alignment horizontal="left"/>
    </xf>
    <xf numFmtId="0" fontId="10" fillId="27" borderId="0" xfId="278" applyFont="1" applyFill="1" applyAlignment="1"/>
    <xf numFmtId="0" fontId="9" fillId="27" borderId="0" xfId="278" applyFont="1" applyFill="1" applyAlignment="1"/>
    <xf numFmtId="0" fontId="33" fillId="27" borderId="0" xfId="278" applyFont="1" applyFill="1" applyAlignment="1"/>
    <xf numFmtId="0" fontId="10" fillId="27" borderId="0" xfId="278" applyFont="1" applyFill="1" applyAlignment="1">
      <alignment horizontal="left" indent="2"/>
    </xf>
    <xf numFmtId="39" fontId="10" fillId="27" borderId="0" xfId="278" applyNumberFormat="1" applyFont="1" applyFill="1" applyAlignment="1"/>
    <xf numFmtId="169" fontId="10" fillId="27" borderId="0" xfId="278" applyNumberFormat="1" applyFont="1" applyFill="1" applyAlignment="1"/>
    <xf numFmtId="166" fontId="9" fillId="27" borderId="0" xfId="263" quotePrefix="1" applyNumberFormat="1" applyFont="1" applyFill="1" applyBorder="1" applyAlignment="1">
      <alignment horizontal="center"/>
    </xf>
    <xf numFmtId="166" fontId="9" fillId="27" borderId="11" xfId="263" quotePrefix="1" applyNumberFormat="1" applyFont="1" applyFill="1" applyBorder="1" applyAlignment="1" applyProtection="1">
      <alignment horizontal="center"/>
      <protection locked="0"/>
    </xf>
    <xf numFmtId="178" fontId="10" fillId="27" borderId="0" xfId="277" applyNumberFormat="1" applyFont="1" applyFill="1"/>
    <xf numFmtId="0" fontId="10" fillId="27" borderId="0" xfId="277" applyFont="1" applyFill="1"/>
    <xf numFmtId="166" fontId="9" fillId="27" borderId="0" xfId="263" applyNumberFormat="1" applyFont="1" applyFill="1" applyBorder="1" applyAlignment="1" applyProtection="1">
      <alignment horizontal="center"/>
    </xf>
    <xf numFmtId="166" fontId="9" fillId="27" borderId="0" xfId="263" quotePrefix="1" applyNumberFormat="1" applyFont="1" applyFill="1" applyBorder="1" applyAlignment="1" applyProtection="1">
      <alignment horizontal="center"/>
    </xf>
    <xf numFmtId="166" fontId="11" fillId="27" borderId="0" xfId="263" quotePrefix="1" applyNumberFormat="1" applyFont="1" applyFill="1" applyBorder="1" applyAlignment="1" applyProtection="1">
      <alignment horizontal="center"/>
      <protection locked="0"/>
    </xf>
    <xf numFmtId="166" fontId="9" fillId="27" borderId="0" xfId="263" quotePrefix="1" applyNumberFormat="1" applyFont="1" applyFill="1" applyBorder="1" applyAlignment="1" applyProtection="1">
      <alignment horizontal="center"/>
      <protection locked="0"/>
    </xf>
    <xf numFmtId="179" fontId="10" fillId="27" borderId="0" xfId="277" applyNumberFormat="1" applyFont="1" applyFill="1"/>
    <xf numFmtId="172" fontId="10" fillId="27" borderId="0" xfId="277" applyNumberFormat="1" applyFont="1" applyFill="1"/>
    <xf numFmtId="44" fontId="10" fillId="27" borderId="12" xfId="264" applyNumberFormat="1" applyFont="1" applyFill="1" applyBorder="1"/>
    <xf numFmtId="167" fontId="10" fillId="27" borderId="0" xfId="263" applyNumberFormat="1" applyFont="1" applyFill="1" applyBorder="1"/>
    <xf numFmtId="178" fontId="10" fillId="27" borderId="12" xfId="264" applyNumberFormat="1" applyFont="1" applyFill="1" applyBorder="1"/>
    <xf numFmtId="166" fontId="10" fillId="27" borderId="0" xfId="263" applyNumberFormat="1" applyFont="1" applyFill="1" applyBorder="1"/>
    <xf numFmtId="166" fontId="10" fillId="27" borderId="0" xfId="263" applyNumberFormat="1" applyFont="1" applyFill="1"/>
    <xf numFmtId="44" fontId="10" fillId="27" borderId="0" xfId="264" applyNumberFormat="1" applyFont="1" applyFill="1" applyBorder="1"/>
    <xf numFmtId="10" fontId="10" fillId="27" borderId="0" xfId="278" applyNumberFormat="1" applyFont="1" applyFill="1" applyAlignment="1"/>
    <xf numFmtId="182" fontId="10" fillId="27" borderId="0" xfId="278" applyNumberFormat="1" applyFont="1" applyFill="1" applyAlignment="1"/>
    <xf numFmtId="166" fontId="10" fillId="27" borderId="0" xfId="263" applyNumberFormat="1" applyFont="1" applyFill="1" applyAlignment="1"/>
    <xf numFmtId="169" fontId="10" fillId="27" borderId="0" xfId="281" applyNumberFormat="1" applyFont="1" applyFill="1" applyAlignment="1"/>
    <xf numFmtId="37" fontId="10" fillId="27" borderId="0" xfId="278" applyNumberFormat="1" applyFont="1" applyFill="1" applyAlignment="1"/>
    <xf numFmtId="180" fontId="10" fillId="27" borderId="0" xfId="278" applyNumberFormat="1" applyFont="1" applyFill="1" applyAlignment="1"/>
    <xf numFmtId="170" fontId="10" fillId="27" borderId="0" xfId="278" applyNumberFormat="1" applyFont="1" applyFill="1" applyAlignment="1"/>
    <xf numFmtId="175" fontId="10" fillId="27" borderId="0" xfId="278" applyNumberFormat="1" applyFont="1" applyFill="1" applyAlignment="1"/>
    <xf numFmtId="41" fontId="10" fillId="27" borderId="0" xfId="278" applyNumberFormat="1" applyFont="1" applyFill="1" applyAlignment="1"/>
    <xf numFmtId="0" fontId="10" fillId="27" borderId="0" xfId="278" applyFont="1" applyFill="1" applyAlignment="1">
      <alignment horizontal="left" indent="4"/>
    </xf>
    <xf numFmtId="167" fontId="10" fillId="27" borderId="0" xfId="263" applyNumberFormat="1" applyFont="1" applyFill="1" applyAlignment="1"/>
    <xf numFmtId="0" fontId="10" fillId="27" borderId="0" xfId="278" applyFont="1" applyFill="1">
      <alignment vertical="top"/>
    </xf>
    <xf numFmtId="167" fontId="10" fillId="27" borderId="0" xfId="263" applyNumberFormat="1" applyFont="1" applyFill="1" applyAlignment="1">
      <alignment vertical="top"/>
    </xf>
    <xf numFmtId="181" fontId="10" fillId="27" borderId="0" xfId="278" applyNumberFormat="1" applyFont="1" applyFill="1" applyAlignment="1"/>
    <xf numFmtId="167" fontId="10" fillId="27" borderId="14" xfId="263" applyNumberFormat="1" applyFont="1" applyFill="1" applyBorder="1"/>
    <xf numFmtId="167" fontId="10" fillId="27" borderId="11" xfId="263" applyNumberFormat="1" applyFont="1" applyFill="1" applyBorder="1"/>
    <xf numFmtId="167" fontId="10" fillId="27" borderId="0" xfId="263" applyNumberFormat="1" applyFont="1" applyFill="1"/>
    <xf numFmtId="177" fontId="10" fillId="27" borderId="15" xfId="264" applyNumberFormat="1" applyFont="1" applyFill="1" applyBorder="1"/>
    <xf numFmtId="165" fontId="10" fillId="27" borderId="0" xfId="263" applyNumberFormat="1" applyFont="1" applyFill="1"/>
    <xf numFmtId="177" fontId="10" fillId="27" borderId="0" xfId="264" applyNumberFormat="1" applyFont="1" applyFill="1"/>
    <xf numFmtId="179" fontId="10" fillId="27" borderId="21" xfId="263" applyNumberFormat="1" applyFont="1" applyFill="1" applyBorder="1"/>
    <xf numFmtId="164" fontId="10" fillId="0" borderId="0" xfId="276" applyFont="1" applyFill="1" applyBorder="1" applyAlignment="1"/>
    <xf numFmtId="166" fontId="9" fillId="0" borderId="0" xfId="263" applyNumberFormat="1" applyFont="1" applyFill="1" applyAlignment="1">
      <alignment horizontal="left"/>
    </xf>
    <xf numFmtId="164" fontId="9" fillId="0" borderId="0" xfId="276" applyFont="1" applyFill="1" applyBorder="1" applyAlignment="1"/>
    <xf numFmtId="166" fontId="10" fillId="0" borderId="0" xfId="263" applyNumberFormat="1" applyFont="1" applyFill="1" applyBorder="1" applyAlignment="1">
      <alignment horizontal="left"/>
    </xf>
    <xf numFmtId="0" fontId="10" fillId="0" borderId="0" xfId="277" applyFont="1" applyFill="1"/>
    <xf numFmtId="0" fontId="9" fillId="27" borderId="0" xfId="274" applyFont="1" applyFill="1" applyAlignment="1">
      <alignment horizontal="center"/>
    </xf>
    <xf numFmtId="0" fontId="7" fillId="27" borderId="0" xfId="274" applyFont="1" applyFill="1"/>
    <xf numFmtId="0" fontId="10" fillId="27" borderId="0" xfId="274" applyFont="1" applyFill="1" applyAlignment="1">
      <alignment horizontal="center"/>
    </xf>
    <xf numFmtId="0" fontId="8" fillId="27" borderId="0" xfId="274" applyFont="1" applyFill="1"/>
    <xf numFmtId="165" fontId="7" fillId="27" borderId="0" xfId="275" applyNumberFormat="1" applyFont="1" applyFill="1" applyBorder="1" applyProtection="1">
      <protection locked="0"/>
    </xf>
    <xf numFmtId="0" fontId="9" fillId="27" borderId="0" xfId="274" applyFont="1" applyFill="1"/>
    <xf numFmtId="0" fontId="10" fillId="27" borderId="0" xfId="274" applyFont="1" applyFill="1"/>
    <xf numFmtId="165" fontId="9" fillId="27" borderId="0" xfId="263" applyNumberFormat="1" applyFont="1" applyFill="1" applyBorder="1" applyAlignment="1">
      <alignment horizontal="center"/>
    </xf>
    <xf numFmtId="0" fontId="31" fillId="27" borderId="0" xfId="274" applyFont="1" applyFill="1"/>
    <xf numFmtId="165" fontId="9" fillId="27" borderId="0" xfId="263" applyNumberFormat="1" applyFont="1" applyFill="1"/>
    <xf numFmtId="0" fontId="7" fillId="27" borderId="0" xfId="274" applyFont="1" applyFill="1" applyAlignment="1">
      <alignment horizontal="center"/>
    </xf>
    <xf numFmtId="164" fontId="9" fillId="27" borderId="0" xfId="276" applyFont="1" applyFill="1" applyAlignment="1">
      <alignment horizontal="center"/>
    </xf>
    <xf numFmtId="0" fontId="10" fillId="27" borderId="0" xfId="274" applyFont="1" applyFill="1" applyAlignment="1">
      <alignment horizontal="left"/>
    </xf>
    <xf numFmtId="165" fontId="10" fillId="27" borderId="14" xfId="263" applyNumberFormat="1" applyFont="1" applyFill="1" applyBorder="1"/>
    <xf numFmtId="165" fontId="7" fillId="27" borderId="0" xfId="274" applyNumberFormat="1" applyFont="1" applyFill="1"/>
    <xf numFmtId="177" fontId="10" fillId="27" borderId="14" xfId="264" applyNumberFormat="1" applyFont="1" applyFill="1" applyBorder="1"/>
    <xf numFmtId="177" fontId="10" fillId="27" borderId="14" xfId="263" applyNumberFormat="1" applyFont="1" applyFill="1" applyBorder="1" applyAlignment="1">
      <alignment horizontal="right"/>
    </xf>
    <xf numFmtId="170" fontId="10" fillId="27" borderId="0" xfId="264" applyNumberFormat="1" applyFont="1" applyFill="1"/>
    <xf numFmtId="167" fontId="10" fillId="27" borderId="14" xfId="263" applyNumberFormat="1" applyFont="1" applyFill="1" applyBorder="1" applyAlignment="1">
      <alignment horizontal="right"/>
    </xf>
    <xf numFmtId="43" fontId="10" fillId="27" borderId="0" xfId="263" applyFont="1" applyFill="1"/>
    <xf numFmtId="176" fontId="10" fillId="27" borderId="0" xfId="274" applyNumberFormat="1" applyFont="1" applyFill="1" applyBorder="1"/>
    <xf numFmtId="177" fontId="10" fillId="27" borderId="14" xfId="263" applyNumberFormat="1" applyFont="1" applyFill="1" applyBorder="1"/>
    <xf numFmtId="165" fontId="7" fillId="27" borderId="14" xfId="263" applyNumberFormat="1" applyFont="1" applyFill="1" applyBorder="1"/>
    <xf numFmtId="176" fontId="10" fillId="27" borderId="0" xfId="274" applyNumberFormat="1" applyFont="1" applyFill="1"/>
    <xf numFmtId="179" fontId="10" fillId="27" borderId="14" xfId="263" applyNumberFormat="1" applyFont="1" applyFill="1" applyBorder="1"/>
    <xf numFmtId="168" fontId="7" fillId="27" borderId="0" xfId="274" applyNumberFormat="1" applyFont="1" applyFill="1"/>
    <xf numFmtId="0" fontId="10" fillId="27" borderId="0" xfId="274" applyFont="1" applyFill="1" applyBorder="1"/>
    <xf numFmtId="171" fontId="10" fillId="27" borderId="0" xfId="263" applyNumberFormat="1" applyFont="1" applyFill="1"/>
    <xf numFmtId="167" fontId="7" fillId="27" borderId="0" xfId="263" applyNumberFormat="1" applyFont="1" applyFill="1"/>
    <xf numFmtId="166" fontId="9" fillId="27" borderId="0" xfId="263" applyNumberFormat="1" applyFont="1" applyFill="1"/>
    <xf numFmtId="0" fontId="10" fillId="27" borderId="0" xfId="277" applyFont="1" applyFill="1" applyAlignment="1">
      <alignment horizontal="left" indent="2"/>
    </xf>
    <xf numFmtId="0" fontId="9" fillId="27" borderId="0" xfId="277" applyFont="1" applyFill="1" applyBorder="1" applyAlignment="1">
      <alignment vertical="center"/>
    </xf>
    <xf numFmtId="0" fontId="10" fillId="27" borderId="22" xfId="277" applyFont="1" applyFill="1" applyBorder="1"/>
    <xf numFmtId="166" fontId="9" fillId="27" borderId="24" xfId="263" applyNumberFormat="1" applyFont="1" applyFill="1" applyBorder="1"/>
    <xf numFmtId="0" fontId="10" fillId="27" borderId="24" xfId="277" applyFont="1" applyFill="1" applyBorder="1"/>
    <xf numFmtId="0" fontId="9" fillId="27" borderId="24" xfId="277" applyFont="1" applyFill="1" applyBorder="1"/>
    <xf numFmtId="0" fontId="10" fillId="27" borderId="26" xfId="277" applyFont="1" applyFill="1" applyBorder="1"/>
    <xf numFmtId="0" fontId="10" fillId="27" borderId="0" xfId="277" applyFont="1" applyFill="1" applyBorder="1"/>
    <xf numFmtId="0" fontId="10" fillId="27" borderId="0" xfId="278" applyFont="1" applyFill="1" applyAlignment="1">
      <alignment vertical="center"/>
    </xf>
    <xf numFmtId="166" fontId="9" fillId="27" borderId="0" xfId="263" applyNumberFormat="1" applyFont="1" applyFill="1" applyBorder="1" applyAlignment="1">
      <alignment horizontal="center" vertical="center"/>
    </xf>
    <xf numFmtId="166" fontId="9" fillId="27" borderId="11" xfId="263" quotePrefix="1" applyNumberFormat="1" applyFont="1" applyFill="1" applyBorder="1" applyAlignment="1" applyProtection="1">
      <alignment horizontal="center" vertical="center"/>
      <protection locked="0"/>
    </xf>
    <xf numFmtId="166" fontId="11" fillId="27" borderId="0" xfId="263" quotePrefix="1" applyNumberFormat="1" applyFont="1" applyFill="1" applyBorder="1" applyAlignment="1" applyProtection="1">
      <alignment horizontal="center" vertical="center"/>
      <protection locked="0"/>
    </xf>
    <xf numFmtId="44" fontId="10" fillId="27" borderId="0" xfId="278" applyNumberFormat="1" applyFont="1" applyFill="1" applyAlignment="1"/>
    <xf numFmtId="42" fontId="10" fillId="27" borderId="0" xfId="278" applyNumberFormat="1" applyFont="1" applyFill="1">
      <alignment vertical="top"/>
    </xf>
    <xf numFmtId="0" fontId="53" fillId="27" borderId="0" xfId="278" applyFont="1" applyFill="1" applyAlignment="1">
      <alignment horizontal="left" vertical="top" indent="2"/>
    </xf>
    <xf numFmtId="0" fontId="9" fillId="26" borderId="0" xfId="277" applyFont="1" applyFill="1" applyAlignment="1">
      <alignment horizontal="center"/>
    </xf>
    <xf numFmtId="164" fontId="0" fillId="26" borderId="0" xfId="0" applyFill="1"/>
    <xf numFmtId="179" fontId="10" fillId="0" borderId="0" xfId="263" applyNumberFormat="1" applyFont="1" applyFill="1"/>
    <xf numFmtId="37" fontId="10" fillId="27" borderId="0" xfId="263" applyNumberFormat="1" applyFont="1" applyFill="1"/>
    <xf numFmtId="43" fontId="9" fillId="0" borderId="11" xfId="263" applyNumberFormat="1" applyFont="1" applyFill="1" applyBorder="1" applyAlignment="1">
      <alignment horizontal="center"/>
    </xf>
    <xf numFmtId="166" fontId="9" fillId="26" borderId="0" xfId="263" applyNumberFormat="1" applyFont="1" applyFill="1" applyBorder="1" applyAlignment="1">
      <alignment horizontal="center"/>
    </xf>
    <xf numFmtId="164" fontId="0" fillId="0" borderId="0" xfId="0" applyAlignment="1"/>
    <xf numFmtId="166" fontId="9" fillId="26" borderId="0" xfId="263" applyNumberFormat="1" applyFont="1" applyFill="1" applyAlignment="1">
      <alignment horizontal="center"/>
    </xf>
    <xf numFmtId="166" fontId="9" fillId="0" borderId="11" xfId="263" applyNumberFormat="1" applyFont="1" applyFill="1" applyBorder="1" applyAlignment="1">
      <alignment horizontal="center"/>
    </xf>
    <xf numFmtId="164" fontId="9" fillId="26" borderId="0" xfId="276" applyFont="1" applyFill="1" applyBorder="1" applyAlignment="1">
      <alignment horizontal="left"/>
    </xf>
    <xf numFmtId="166" fontId="10" fillId="26" borderId="0" xfId="263" applyNumberFormat="1" applyFont="1" applyFill="1" applyAlignment="1">
      <alignment horizontal="left"/>
    </xf>
    <xf numFmtId="166" fontId="9" fillId="26" borderId="0" xfId="263" applyNumberFormat="1" applyFont="1" applyFill="1" applyAlignment="1">
      <alignment horizontal="left"/>
    </xf>
    <xf numFmtId="164" fontId="9" fillId="0" borderId="0" xfId="276" applyFont="1" applyFill="1" applyAlignment="1">
      <alignment horizontal="center"/>
    </xf>
    <xf numFmtId="164" fontId="9" fillId="0" borderId="11" xfId="276" applyFont="1" applyFill="1" applyBorder="1" applyAlignment="1">
      <alignment horizontal="center"/>
    </xf>
    <xf numFmtId="0" fontId="9" fillId="27" borderId="0" xfId="274" applyFont="1" applyFill="1" applyAlignment="1">
      <alignment horizontal="center"/>
    </xf>
    <xf numFmtId="166" fontId="9" fillId="26" borderId="11" xfId="263" applyNumberFormat="1" applyFont="1" applyFill="1" applyBorder="1" applyAlignment="1">
      <alignment horizontal="center"/>
    </xf>
    <xf numFmtId="0" fontId="9" fillId="26" borderId="0" xfId="277" applyFont="1" applyFill="1" applyAlignment="1">
      <alignment horizontal="center"/>
    </xf>
    <xf numFmtId="166" fontId="9" fillId="27" borderId="11" xfId="263" applyNumberFormat="1" applyFont="1" applyFill="1" applyBorder="1" applyAlignment="1">
      <alignment horizontal="center"/>
    </xf>
    <xf numFmtId="164" fontId="0" fillId="26" borderId="0" xfId="0" applyFill="1"/>
    <xf numFmtId="0" fontId="9" fillId="27" borderId="0" xfId="295" applyFont="1" applyFill="1" applyAlignment="1">
      <alignment horizontal="center"/>
    </xf>
    <xf numFmtId="0" fontId="9" fillId="27" borderId="0" xfId="278" applyFont="1" applyFill="1" applyAlignment="1">
      <alignment horizontal="center"/>
    </xf>
    <xf numFmtId="0" fontId="9" fillId="27" borderId="11" xfId="278" applyFont="1" applyFill="1" applyBorder="1" applyAlignment="1">
      <alignment horizontal="center" vertical="center"/>
    </xf>
    <xf numFmtId="164" fontId="11" fillId="0" borderId="0" xfId="0" applyFont="1" applyAlignment="1">
      <alignment horizontal="center"/>
    </xf>
  </cellXfs>
  <cellStyles count="296">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3"/>
    <cellStyle name="Currency" xfId="264" builtinId="4"/>
    <cellStyle name="Currency 2" xfId="292"/>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_boardpackage" xfId="274"/>
    <cellStyle name="Normal_Bs1199" xfId="275"/>
    <cellStyle name="Normal_Financial Report-Jun 30 2006 - FAS115" xfId="276"/>
    <cellStyle name="Normal_NonGAAP1" xfId="277"/>
    <cellStyle name="Normal_NonGAAP1_Press Release Stats (4) 2" xfId="295"/>
    <cellStyle name="Normal_Press Release Stats (4)" xfId="278"/>
    <cellStyle name="Note" xfId="279" builtinId="10" customBuiltin="1"/>
    <cellStyle name="Output" xfId="280" builtinId="21" customBuiltin="1"/>
    <cellStyle name="Percent" xfId="281" builtinId="5"/>
    <cellStyle name="Percent 2" xfId="294"/>
    <cellStyle name="PSChar" xfId="282"/>
    <cellStyle name="PSDate" xfId="283"/>
    <cellStyle name="PSDec" xfId="284"/>
    <cellStyle name="PSDetail" xfId="285"/>
    <cellStyle name="PSHeading" xfId="286"/>
    <cellStyle name="PSInt" xfId="287"/>
    <cellStyle name="PSSpacer" xfId="288"/>
    <cellStyle name="Title" xfId="289" builtinId="15" customBuiltin="1"/>
    <cellStyle name="Total" xfId="290" builtinId="25" customBuiltin="1"/>
    <cellStyle name="Warning Text" xfId="291" builtinId="11" customBuiltin="1"/>
  </cellStyles>
  <dxfs count="0"/>
  <tableStyles count="0" defaultTableStyle="TableStyleMedium9" defaultPivotStyle="PivotStyleLight16"/>
  <colors>
    <mruColors>
      <color rgb="FF66FF33"/>
      <color rgb="FFFF33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72</xdr:row>
      <xdr:rowOff>0</xdr:rowOff>
    </xdr:from>
    <xdr:to>
      <xdr:col>9</xdr:col>
      <xdr:colOff>0</xdr:colOff>
      <xdr:row>72</xdr:row>
      <xdr:rowOff>0</xdr:rowOff>
    </xdr:to>
    <xdr:sp macro="" textlink="">
      <xdr:nvSpPr>
        <xdr:cNvPr id="2" name="Text Box 8"/>
        <xdr:cNvSpPr txBox="1">
          <a:spLocks noChangeArrowheads="1"/>
        </xdr:cNvSpPr>
      </xdr:nvSpPr>
      <xdr:spPr bwMode="auto">
        <a:xfrm>
          <a:off x="647700" y="10429875"/>
          <a:ext cx="41529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18446" name="Text Box 1"/>
        <xdr:cNvSpPr txBox="1">
          <a:spLocks noChangeArrowheads="1"/>
        </xdr:cNvSpPr>
      </xdr:nvSpPr>
      <xdr:spPr bwMode="auto">
        <a:xfrm>
          <a:off x="6457950" y="1543050"/>
          <a:ext cx="495300" cy="123825"/>
        </a:xfrm>
        <a:prstGeom prst="rect">
          <a:avLst/>
        </a:prstGeom>
        <a:noFill/>
        <a:ln w="9525">
          <a:noFill/>
          <a:miter lim="800000"/>
          <a:headEnd/>
          <a:tailEnd/>
        </a:ln>
      </xdr:spPr>
    </xdr:sp>
    <xdr:clientData/>
  </xdr:twoCellAnchor>
  <xdr:twoCellAnchor>
    <xdr:from>
      <xdr:col>0</xdr:col>
      <xdr:colOff>257175</xdr:colOff>
      <xdr:row>56</xdr:row>
      <xdr:rowOff>0</xdr:rowOff>
    </xdr:from>
    <xdr:to>
      <xdr:col>7</xdr:col>
      <xdr:colOff>190500</xdr:colOff>
      <xdr:row>56</xdr:row>
      <xdr:rowOff>0</xdr:rowOff>
    </xdr:to>
    <xdr:sp macro="" textlink="">
      <xdr:nvSpPr>
        <xdr:cNvPr id="18435" name="Text Box 3"/>
        <xdr:cNvSpPr txBox="1">
          <a:spLocks noChangeArrowheads="1"/>
        </xdr:cNvSpPr>
      </xdr:nvSpPr>
      <xdr:spPr bwMode="auto">
        <a:xfrm>
          <a:off x="257175" y="11096625"/>
          <a:ext cx="92583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39</xdr:row>
      <xdr:rowOff>9525</xdr:rowOff>
    </xdr:from>
    <xdr:to>
      <xdr:col>4</xdr:col>
      <xdr:colOff>9525</xdr:colOff>
      <xdr:row>39</xdr:row>
      <xdr:rowOff>123825</xdr:rowOff>
    </xdr:to>
    <xdr:sp macro="" textlink="">
      <xdr:nvSpPr>
        <xdr:cNvPr id="18448" name="Text Box 4"/>
        <xdr:cNvSpPr txBox="1">
          <a:spLocks noChangeArrowheads="1"/>
        </xdr:cNvSpPr>
      </xdr:nvSpPr>
      <xdr:spPr bwMode="auto">
        <a:xfrm>
          <a:off x="6457950" y="8001000"/>
          <a:ext cx="4953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18449" name="Text Box 5"/>
        <xdr:cNvSpPr txBox="1">
          <a:spLocks noChangeArrowheads="1"/>
        </xdr:cNvSpPr>
      </xdr:nvSpPr>
      <xdr:spPr bwMode="auto">
        <a:xfrm>
          <a:off x="7715250" y="8010525"/>
          <a:ext cx="20955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762000</xdr:colOff>
      <xdr:row>8</xdr:row>
      <xdr:rowOff>57150</xdr:rowOff>
    </xdr:from>
    <xdr:to>
      <xdr:col>6</xdr:col>
      <xdr:colOff>38100</xdr:colOff>
      <xdr:row>8</xdr:row>
      <xdr:rowOff>171450</xdr:rowOff>
    </xdr:to>
    <xdr:sp macro="" textlink="">
      <xdr:nvSpPr>
        <xdr:cNvPr id="19465" name="Text Box 2"/>
        <xdr:cNvSpPr txBox="1">
          <a:spLocks noChangeArrowheads="1"/>
        </xdr:cNvSpPr>
      </xdr:nvSpPr>
      <xdr:spPr bwMode="auto">
        <a:xfrm>
          <a:off x="6781800" y="1485900"/>
          <a:ext cx="400050" cy="114300"/>
        </a:xfrm>
        <a:prstGeom prst="rect">
          <a:avLst/>
        </a:prstGeom>
        <a:noFill/>
        <a:ln w="9525">
          <a:noFill/>
          <a:miter lim="800000"/>
          <a:headEnd/>
          <a:tailEnd/>
        </a:ln>
      </xdr:spPr>
    </xdr:sp>
    <xdr:clientData/>
  </xdr:twoCellAnchor>
  <xdr:twoCellAnchor>
    <xdr:from>
      <xdr:col>0</xdr:col>
      <xdr:colOff>228600</xdr:colOff>
      <xdr:row>33</xdr:row>
      <xdr:rowOff>0</xdr:rowOff>
    </xdr:from>
    <xdr:to>
      <xdr:col>7</xdr:col>
      <xdr:colOff>400050</xdr:colOff>
      <xdr:row>33</xdr:row>
      <xdr:rowOff>0</xdr:rowOff>
    </xdr:to>
    <xdr:sp macro="" textlink="">
      <xdr:nvSpPr>
        <xdr:cNvPr id="19459" name="Text Box 3"/>
        <xdr:cNvSpPr txBox="1">
          <a:spLocks noChangeArrowheads="1"/>
        </xdr:cNvSpPr>
      </xdr:nvSpPr>
      <xdr:spPr bwMode="auto">
        <a:xfrm>
          <a:off x="228600" y="6629400"/>
          <a:ext cx="84296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76</xdr:row>
      <xdr:rowOff>114300</xdr:rowOff>
    </xdr:from>
    <xdr:to>
      <xdr:col>6</xdr:col>
      <xdr:colOff>904875</xdr:colOff>
      <xdr:row>90</xdr:row>
      <xdr:rowOff>104775</xdr:rowOff>
    </xdr:to>
    <xdr:sp macro="" textlink="">
      <xdr:nvSpPr>
        <xdr:cNvPr id="2" name="Text Box 1"/>
        <xdr:cNvSpPr txBox="1">
          <a:spLocks noChangeArrowheads="1"/>
        </xdr:cNvSpPr>
      </xdr:nvSpPr>
      <xdr:spPr bwMode="auto">
        <a:xfrm>
          <a:off x="219075" y="11858625"/>
          <a:ext cx="8267700" cy="2257425"/>
        </a:xfrm>
        <a:prstGeom prst="rect">
          <a:avLst/>
        </a:prstGeom>
        <a:solidFill>
          <a:schemeClr val="bg1"/>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rPr>
            <a:t>(1) Transactions reported to the Financial Industry Regulatory Authority, or FINRA, FINRA/NASDAQ Trade Reporting Facility.</a:t>
          </a:r>
        </a:p>
        <a:p>
          <a:pPr algn="l" rtl="0">
            <a:defRPr sz="1000"/>
          </a:pPr>
          <a:r>
            <a:rPr lang="en-US" sz="800" b="0" i="0" u="none" strike="noStrike" baseline="0">
              <a:solidFill>
                <a:srgbClr val="000000"/>
              </a:solidFill>
              <a:latin typeface="Verdana"/>
            </a:rPr>
            <a:t>(2) Includes transactions executed on both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a:rPr>
            <a:t>(3) In December 2009, derivative volume was transferred to NASDAQ OMX from EDX.</a:t>
          </a:r>
        </a:p>
        <a:p>
          <a:pPr algn="l" rtl="0">
            <a:defRPr sz="1000"/>
          </a:pPr>
          <a:r>
            <a:rPr lang="en-US" sz="800" b="0" i="0" u="none" strike="noStrike" baseline="0">
              <a:solidFill>
                <a:srgbClr val="000000"/>
              </a:solidFill>
              <a:latin typeface="Verdana"/>
            </a:rPr>
            <a:t>(4) Transactions executed on Nord Pool ASA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a:rPr>
            <a:t>(5)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a:rPr>
            <a:t>(6) Number of listed companies for NASDAQ at period end, including separately listed ETFs.</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mn-lt"/>
              <a:ea typeface="+mn-ea"/>
              <a:cs typeface="+mn-cs"/>
            </a:rPr>
            <a:t>(7) New listings include IPOs and represent companies listed on the exchanges that comprise NASDAQ OMX Nordic and NASDAQ OMX Baltic and companies on the alternative markets, NASDAQ OMX First North.</a:t>
          </a:r>
          <a:endParaRPr lang="en-US" sz="800"/>
        </a:p>
        <a:p>
          <a:pPr algn="l" rtl="0">
            <a:defRPr sz="1000"/>
          </a:pPr>
          <a:r>
            <a:rPr lang="en-US" sz="800" b="0" i="0" u="none" strike="noStrike" baseline="0">
              <a:solidFill>
                <a:srgbClr val="000000"/>
              </a:solidFill>
              <a:latin typeface="Verdana"/>
            </a:rPr>
            <a:t>(8) Represents companies listed on the exchanges that comprise NASDAQ OMX Nordic and NASDAQ OMX Baltic and companies on the alternative markets, NASDAQ OMX First North, at period end.</a:t>
          </a:r>
        </a:p>
        <a:p>
          <a:pPr algn="l" rtl="0">
            <a:defRPr sz="1000"/>
          </a:pPr>
          <a:r>
            <a:rPr lang="en-US" sz="800" b="0" i="0" u="none" strike="noStrike" baseline="0">
              <a:solidFill>
                <a:srgbClr val="000000"/>
              </a:solidFill>
              <a:latin typeface="Verdana"/>
            </a:rPr>
            <a:t>(9) Total contract value of orders signed. </a:t>
          </a:r>
        </a:p>
        <a:p>
          <a:pPr algn="l" rtl="0">
            <a:defRPr sz="1000"/>
          </a:pPr>
          <a:r>
            <a:rPr lang="en-US" sz="800" b="0" i="0" u="none" strike="noStrike" baseline="0">
              <a:solidFill>
                <a:srgbClr val="000000"/>
              </a:solidFill>
              <a:latin typeface="Verdana"/>
            </a:rPr>
            <a:t>(10)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INNT\Profiles\garofalm\Local%20Settings\Temporary%20Internet%20Files\OLKC4\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garofalm\Local%20Settings\Temporary%20Internet%20Files\OLKC4\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garofalm\Local%20Settings\Temporary%20Internet%20Files\OLKC4\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5"/>
  <sheetViews>
    <sheetView showGridLines="0" tabSelected="1" zoomScale="85" zoomScaleNormal="85" zoomScaleSheetLayoutView="80" workbookViewId="0">
      <selection activeCell="A36" sqref="A36"/>
    </sheetView>
  </sheetViews>
  <sheetFormatPr defaultColWidth="13.1640625" defaultRowHeight="12.75"/>
  <cols>
    <col min="1" max="1" width="75.5" style="1" customWidth="1"/>
    <col min="2" max="2" width="1.83203125" style="14" customWidth="1"/>
    <col min="3" max="3" width="18.83203125" style="2" customWidth="1"/>
    <col min="4" max="4" width="1.83203125" style="1" customWidth="1"/>
    <col min="5" max="5" width="18.83203125" style="2" customWidth="1"/>
    <col min="6" max="6" width="1.83203125" style="1" customWidth="1"/>
    <col min="7" max="7" width="18.83203125" style="2" customWidth="1"/>
    <col min="8" max="8" width="1.83203125" style="1" customWidth="1"/>
    <col min="9" max="9" width="18.83203125" style="2" customWidth="1"/>
    <col min="10" max="10" width="1.83203125" style="1" customWidth="1"/>
    <col min="11" max="11" width="18.83203125" style="2" customWidth="1"/>
    <col min="12" max="12" width="1.83203125" style="1" customWidth="1"/>
    <col min="13" max="16384" width="13.1640625" style="1"/>
  </cols>
  <sheetData>
    <row r="1" spans="1:12" ht="12.95" customHeight="1">
      <c r="A1" s="320" t="s">
        <v>63</v>
      </c>
      <c r="B1" s="320"/>
      <c r="C1" s="320"/>
      <c r="D1" s="320"/>
      <c r="E1" s="320"/>
      <c r="F1" s="320"/>
      <c r="G1" s="320"/>
      <c r="H1" s="321"/>
      <c r="I1" s="321"/>
      <c r="J1" s="321"/>
      <c r="K1" s="321"/>
      <c r="L1" s="321"/>
    </row>
    <row r="2" spans="1:12" ht="12.95" customHeight="1">
      <c r="A2" s="322" t="s">
        <v>209</v>
      </c>
      <c r="B2" s="322"/>
      <c r="C2" s="322"/>
      <c r="D2" s="322"/>
      <c r="E2" s="322"/>
      <c r="F2" s="322"/>
      <c r="G2" s="322"/>
      <c r="H2" s="321"/>
      <c r="I2" s="321"/>
      <c r="J2" s="321"/>
      <c r="K2" s="321"/>
      <c r="L2" s="321"/>
    </row>
    <row r="3" spans="1:12" ht="12.95" customHeight="1">
      <c r="A3" s="322" t="s">
        <v>53</v>
      </c>
      <c r="B3" s="322"/>
      <c r="C3" s="322"/>
      <c r="D3" s="322"/>
      <c r="E3" s="322"/>
      <c r="F3" s="322"/>
      <c r="G3" s="322"/>
      <c r="H3" s="321"/>
      <c r="I3" s="321"/>
      <c r="J3" s="321"/>
      <c r="K3" s="321"/>
      <c r="L3" s="321"/>
    </row>
    <row r="4" spans="1:12" ht="12.95" customHeight="1">
      <c r="A4" s="322" t="s">
        <v>54</v>
      </c>
      <c r="B4" s="322"/>
      <c r="C4" s="322"/>
      <c r="D4" s="322"/>
      <c r="E4" s="322"/>
      <c r="F4" s="322"/>
      <c r="G4" s="322"/>
      <c r="H4" s="321"/>
      <c r="I4" s="321"/>
      <c r="J4" s="321"/>
      <c r="K4" s="321"/>
      <c r="L4" s="321"/>
    </row>
    <row r="5" spans="1:12" ht="12.95" customHeight="1">
      <c r="A5" s="216"/>
      <c r="B5" s="216"/>
      <c r="C5" s="141"/>
      <c r="D5" s="141"/>
      <c r="E5" s="141"/>
      <c r="F5" s="141"/>
      <c r="G5" s="141"/>
      <c r="I5" s="216"/>
      <c r="J5" s="216"/>
      <c r="K5" s="141"/>
    </row>
    <row r="6" spans="1:12">
      <c r="A6" s="14"/>
      <c r="C6" s="323" t="s">
        <v>100</v>
      </c>
      <c r="D6" s="323"/>
      <c r="E6" s="323"/>
      <c r="F6" s="323"/>
      <c r="G6" s="323"/>
      <c r="I6" s="319" t="s">
        <v>188</v>
      </c>
      <c r="J6" s="319"/>
      <c r="K6" s="319"/>
    </row>
    <row r="7" spans="1:12" ht="14.25" customHeight="1">
      <c r="B7" s="6"/>
      <c r="C7" s="142"/>
      <c r="D7" s="142"/>
      <c r="E7" s="142"/>
      <c r="F7" s="142"/>
      <c r="G7" s="142"/>
      <c r="I7" s="142"/>
      <c r="J7" s="142"/>
      <c r="K7" s="142"/>
    </row>
    <row r="8" spans="1:12" ht="13.5" customHeight="1">
      <c r="B8" s="6"/>
      <c r="C8" s="22" t="s">
        <v>1</v>
      </c>
      <c r="D8" s="185"/>
      <c r="E8" s="22" t="s">
        <v>142</v>
      </c>
      <c r="F8" s="185"/>
      <c r="G8" s="22" t="s">
        <v>1</v>
      </c>
      <c r="I8" s="22" t="s">
        <v>1</v>
      </c>
      <c r="J8" s="185"/>
      <c r="K8" s="22" t="s">
        <v>1</v>
      </c>
    </row>
    <row r="9" spans="1:12" ht="16.5" customHeight="1">
      <c r="B9" s="6"/>
      <c r="C9" s="23" t="s">
        <v>215</v>
      </c>
      <c r="D9" s="186"/>
      <c r="E9" s="23" t="s">
        <v>215</v>
      </c>
      <c r="F9" s="186"/>
      <c r="G9" s="23" t="s">
        <v>122</v>
      </c>
      <c r="I9" s="23" t="s">
        <v>215</v>
      </c>
      <c r="J9" s="186"/>
      <c r="K9" s="23" t="s">
        <v>122</v>
      </c>
    </row>
    <row r="10" spans="1:12" ht="17.25" customHeight="1">
      <c r="A10" s="9" t="s">
        <v>20</v>
      </c>
      <c r="B10" s="6"/>
      <c r="D10" s="2"/>
      <c r="E10" s="24"/>
      <c r="F10" s="2"/>
      <c r="H10" s="2"/>
      <c r="I10" s="24"/>
      <c r="J10" s="2"/>
      <c r="K10" s="24"/>
    </row>
    <row r="11" spans="1:12" ht="17.25" customHeight="1">
      <c r="A11" s="1" t="s">
        <v>108</v>
      </c>
      <c r="B11" s="6"/>
      <c r="C11" s="205">
        <v>648</v>
      </c>
      <c r="D11" s="101"/>
      <c r="E11" s="101">
        <v>634</v>
      </c>
      <c r="F11" s="101"/>
      <c r="G11" s="101">
        <v>688</v>
      </c>
      <c r="H11" s="2"/>
      <c r="I11" s="101">
        <v>2700</v>
      </c>
      <c r="J11" s="101"/>
      <c r="K11" s="101">
        <v>2934</v>
      </c>
    </row>
    <row r="12" spans="1:12" ht="17.25" customHeight="1">
      <c r="A12" s="14" t="s">
        <v>93</v>
      </c>
      <c r="B12" s="10"/>
      <c r="C12" s="206"/>
      <c r="D12" s="24"/>
      <c r="E12" s="24"/>
      <c r="F12" s="24"/>
      <c r="G12" s="24"/>
      <c r="H12" s="2"/>
      <c r="I12" s="24"/>
      <c r="J12" s="24"/>
      <c r="K12" s="24"/>
    </row>
    <row r="13" spans="1:12" ht="17.25" customHeight="1">
      <c r="A13" s="1" t="s">
        <v>228</v>
      </c>
      <c r="B13" s="10"/>
      <c r="C13" s="207">
        <v>-299</v>
      </c>
      <c r="D13" s="62"/>
      <c r="E13" s="62">
        <v>-303</v>
      </c>
      <c r="F13" s="62"/>
      <c r="G13" s="62">
        <v>-308</v>
      </c>
      <c r="H13" s="2"/>
      <c r="I13" s="62">
        <v>-1312</v>
      </c>
      <c r="J13" s="62"/>
      <c r="K13" s="62">
        <v>-1475</v>
      </c>
    </row>
    <row r="14" spans="1:12" ht="17.25" customHeight="1">
      <c r="A14" s="1" t="s">
        <v>33</v>
      </c>
      <c r="B14" s="10"/>
      <c r="C14" s="207">
        <f>-75-9</f>
        <v>-84</v>
      </c>
      <c r="D14" s="62"/>
      <c r="E14" s="62">
        <v>-82</v>
      </c>
      <c r="F14" s="62"/>
      <c r="G14" s="62">
        <v>-139</v>
      </c>
      <c r="H14" s="2"/>
      <c r="I14" s="62">
        <v>-363</v>
      </c>
      <c r="J14" s="62"/>
      <c r="K14" s="62">
        <v>-483</v>
      </c>
    </row>
    <row r="15" spans="1:12" ht="17.25" customHeight="1">
      <c r="A15" s="1" t="s">
        <v>22</v>
      </c>
      <c r="B15" s="10"/>
      <c r="C15" s="208">
        <f>SUM(C13:C14)</f>
        <v>-383</v>
      </c>
      <c r="D15" s="96"/>
      <c r="E15" s="213">
        <f>SUM(E13:E14)</f>
        <v>-385</v>
      </c>
      <c r="F15" s="96"/>
      <c r="G15" s="213">
        <f>SUM(G13:G14)</f>
        <v>-447</v>
      </c>
      <c r="H15" s="2"/>
      <c r="I15" s="213">
        <f>SUM(I13:I14)</f>
        <v>-1675</v>
      </c>
      <c r="J15" s="96"/>
      <c r="K15" s="213">
        <f>SUM(K13:K14)</f>
        <v>-1958</v>
      </c>
    </row>
    <row r="16" spans="1:12" ht="17.25" customHeight="1">
      <c r="A16" s="2" t="s">
        <v>231</v>
      </c>
      <c r="B16" s="6"/>
      <c r="C16" s="209"/>
      <c r="D16" s="97"/>
      <c r="E16" s="97"/>
      <c r="F16" s="97"/>
      <c r="G16" s="97"/>
      <c r="H16" s="2"/>
      <c r="I16" s="97"/>
      <c r="J16" s="97"/>
      <c r="K16" s="97"/>
    </row>
    <row r="17" spans="1:11" ht="17.25" customHeight="1">
      <c r="A17" s="2" t="s">
        <v>117</v>
      </c>
      <c r="B17" s="6"/>
      <c r="C17" s="209">
        <f>+C15+C11</f>
        <v>265</v>
      </c>
      <c r="D17" s="97"/>
      <c r="E17" s="97">
        <f>+E15+E11</f>
        <v>249</v>
      </c>
      <c r="F17" s="97"/>
      <c r="G17" s="97">
        <f>+G11+G15</f>
        <v>241</v>
      </c>
      <c r="H17" s="2"/>
      <c r="I17" s="97">
        <f>+I11+I15</f>
        <v>1025</v>
      </c>
      <c r="J17" s="97"/>
      <c r="K17" s="97">
        <f>+K11+K15</f>
        <v>976</v>
      </c>
    </row>
    <row r="18" spans="1:11" ht="17.25" customHeight="1">
      <c r="B18" s="6"/>
      <c r="C18" s="209"/>
      <c r="D18" s="97"/>
      <c r="E18" s="97"/>
      <c r="F18" s="97"/>
      <c r="G18" s="97"/>
      <c r="H18" s="2"/>
      <c r="I18" s="97"/>
      <c r="J18" s="97"/>
      <c r="K18" s="97"/>
    </row>
    <row r="19" spans="1:11" ht="17.25" customHeight="1">
      <c r="A19" s="1" t="s">
        <v>109</v>
      </c>
      <c r="B19" s="6"/>
      <c r="C19" s="207">
        <v>89</v>
      </c>
      <c r="D19" s="62"/>
      <c r="E19" s="62">
        <v>85</v>
      </c>
      <c r="F19" s="62"/>
      <c r="G19" s="62">
        <v>83</v>
      </c>
      <c r="H19" s="2"/>
      <c r="I19" s="62">
        <v>344</v>
      </c>
      <c r="J19" s="62"/>
      <c r="K19" s="62">
        <v>330</v>
      </c>
    </row>
    <row r="20" spans="1:11" ht="17.25" customHeight="1">
      <c r="A20" s="1" t="s">
        <v>110</v>
      </c>
      <c r="B20" s="6"/>
      <c r="C20" s="207">
        <v>46</v>
      </c>
      <c r="D20" s="62"/>
      <c r="E20" s="62">
        <v>38</v>
      </c>
      <c r="F20" s="62"/>
      <c r="G20" s="62">
        <v>44</v>
      </c>
      <c r="H20" s="2"/>
      <c r="I20" s="62">
        <v>152</v>
      </c>
      <c r="J20" s="62"/>
      <c r="K20" s="62">
        <v>145</v>
      </c>
    </row>
    <row r="21" spans="1:11" ht="17.25" customHeight="1">
      <c r="A21" s="1" t="s">
        <v>52</v>
      </c>
      <c r="B21" s="6"/>
      <c r="C21" s="210">
        <v>0</v>
      </c>
      <c r="D21" s="62"/>
      <c r="E21" s="145">
        <v>0</v>
      </c>
      <c r="F21" s="62"/>
      <c r="G21" s="145">
        <v>1</v>
      </c>
      <c r="H21" s="2"/>
      <c r="I21" s="145">
        <v>1</v>
      </c>
      <c r="J21" s="62"/>
      <c r="K21" s="145">
        <v>2</v>
      </c>
    </row>
    <row r="22" spans="1:11" s="9" customFormat="1" ht="17.25" customHeight="1">
      <c r="C22" s="211"/>
      <c r="D22" s="37"/>
      <c r="E22" s="143"/>
      <c r="F22" s="143"/>
      <c r="G22" s="143"/>
      <c r="H22" s="54"/>
      <c r="I22" s="143"/>
      <c r="J22" s="143"/>
      <c r="K22" s="143"/>
    </row>
    <row r="23" spans="1:11" s="9" customFormat="1" ht="17.25" customHeight="1">
      <c r="A23" s="54" t="s">
        <v>232</v>
      </c>
      <c r="B23" s="10"/>
      <c r="C23" s="212"/>
      <c r="D23" s="88"/>
      <c r="E23" s="144"/>
      <c r="F23" s="144"/>
      <c r="G23" s="144"/>
      <c r="H23" s="54"/>
      <c r="I23" s="144"/>
      <c r="J23" s="144"/>
      <c r="K23" s="144"/>
    </row>
    <row r="24" spans="1:11" s="9" customFormat="1" ht="17.25" customHeight="1">
      <c r="A24" s="54" t="s">
        <v>57</v>
      </c>
      <c r="B24" s="10"/>
      <c r="C24" s="210">
        <f>+C17+C19+C20+C21</f>
        <v>400</v>
      </c>
      <c r="D24" s="96"/>
      <c r="E24" s="145">
        <f>SUM(E17:E21)</f>
        <v>372</v>
      </c>
      <c r="F24" s="96"/>
      <c r="G24" s="145">
        <f>SUM(G17:G21)</f>
        <v>369</v>
      </c>
      <c r="H24" s="54"/>
      <c r="I24" s="145">
        <f>SUM(I17:I21)</f>
        <v>1522</v>
      </c>
      <c r="J24" s="96"/>
      <c r="K24" s="145">
        <f>SUM(K17:K21)</f>
        <v>1453</v>
      </c>
    </row>
    <row r="25" spans="1:11" ht="17.25" customHeight="1">
      <c r="A25" s="9" t="s">
        <v>71</v>
      </c>
      <c r="B25" s="11"/>
      <c r="C25" s="98"/>
      <c r="D25" s="99"/>
      <c r="E25" s="99"/>
      <c r="F25" s="99"/>
      <c r="G25" s="99"/>
      <c r="H25" s="2"/>
      <c r="I25" s="99"/>
      <c r="J25" s="99"/>
      <c r="K25" s="99"/>
    </row>
    <row r="26" spans="1:11" ht="17.25" customHeight="1">
      <c r="A26" s="1" t="s">
        <v>24</v>
      </c>
      <c r="B26" s="11"/>
      <c r="C26" s="207">
        <v>111</v>
      </c>
      <c r="D26" s="62"/>
      <c r="E26" s="62">
        <v>102</v>
      </c>
      <c r="F26" s="62"/>
      <c r="G26" s="62">
        <v>110</v>
      </c>
      <c r="H26" s="2"/>
      <c r="I26" s="62">
        <v>416</v>
      </c>
      <c r="J26" s="62"/>
      <c r="K26" s="62">
        <v>412</v>
      </c>
    </row>
    <row r="27" spans="1:11" ht="17.25" customHeight="1">
      <c r="A27" s="1" t="s">
        <v>25</v>
      </c>
      <c r="B27" s="6"/>
      <c r="C27" s="207">
        <v>6</v>
      </c>
      <c r="D27" s="100"/>
      <c r="E27" s="100">
        <v>5</v>
      </c>
      <c r="F27" s="100"/>
      <c r="G27" s="100">
        <v>7</v>
      </c>
      <c r="H27" s="2"/>
      <c r="I27" s="100">
        <v>20</v>
      </c>
      <c r="J27" s="100"/>
      <c r="K27" s="100">
        <v>15</v>
      </c>
    </row>
    <row r="28" spans="1:11" ht="17.25" customHeight="1">
      <c r="A28" s="1" t="s">
        <v>26</v>
      </c>
      <c r="B28" s="6"/>
      <c r="C28" s="207">
        <v>27</v>
      </c>
      <c r="D28" s="100"/>
      <c r="E28" s="100">
        <v>25</v>
      </c>
      <c r="F28" s="100"/>
      <c r="G28" s="100">
        <v>27</v>
      </c>
      <c r="H28" s="2"/>
      <c r="I28" s="100">
        <v>103</v>
      </c>
      <c r="J28" s="100"/>
      <c r="K28" s="100">
        <v>104</v>
      </c>
    </row>
    <row r="29" spans="1:11" ht="17.25" customHeight="1">
      <c r="A29" s="1" t="s">
        <v>27</v>
      </c>
      <c r="B29" s="6"/>
      <c r="C29" s="207">
        <v>21</v>
      </c>
      <c r="D29" s="62"/>
      <c r="E29" s="62">
        <v>18</v>
      </c>
      <c r="F29" s="62"/>
      <c r="G29" s="62">
        <v>19</v>
      </c>
      <c r="H29" s="2"/>
      <c r="I29" s="62">
        <v>78</v>
      </c>
      <c r="J29" s="62"/>
      <c r="K29" s="62">
        <v>76</v>
      </c>
    </row>
    <row r="30" spans="1:11" ht="17.25" customHeight="1">
      <c r="A30" s="1" t="s">
        <v>29</v>
      </c>
      <c r="B30" s="6"/>
      <c r="C30" s="207">
        <v>15</v>
      </c>
      <c r="D30" s="100"/>
      <c r="E30" s="100">
        <v>13</v>
      </c>
      <c r="F30" s="100"/>
      <c r="G30" s="100">
        <v>16</v>
      </c>
      <c r="H30" s="2"/>
      <c r="I30" s="100">
        <v>58</v>
      </c>
      <c r="J30" s="100"/>
      <c r="K30" s="100">
        <v>58</v>
      </c>
    </row>
    <row r="31" spans="1:11" ht="17.25" customHeight="1">
      <c r="A31" s="1" t="s">
        <v>28</v>
      </c>
      <c r="B31" s="6"/>
      <c r="C31" s="207">
        <v>22</v>
      </c>
      <c r="D31" s="100"/>
      <c r="E31" s="100">
        <v>23</v>
      </c>
      <c r="F31" s="100"/>
      <c r="G31" s="100">
        <v>27</v>
      </c>
      <c r="H31" s="2"/>
      <c r="I31" s="100">
        <v>88</v>
      </c>
      <c r="J31" s="100"/>
      <c r="K31" s="100">
        <v>81</v>
      </c>
    </row>
    <row r="32" spans="1:11" ht="17.25" customHeight="1">
      <c r="A32" s="1" t="s">
        <v>49</v>
      </c>
      <c r="B32" s="6"/>
      <c r="C32" s="207">
        <v>9</v>
      </c>
      <c r="D32" s="100"/>
      <c r="E32" s="100">
        <v>9</v>
      </c>
      <c r="F32" s="100"/>
      <c r="G32" s="100">
        <v>3</v>
      </c>
      <c r="H32" s="2"/>
      <c r="I32" s="100">
        <v>35</v>
      </c>
      <c r="J32" s="100"/>
      <c r="K32" s="100">
        <v>32</v>
      </c>
    </row>
    <row r="33" spans="1:11" ht="17.25" customHeight="1">
      <c r="A33" s="1" t="s">
        <v>217</v>
      </c>
      <c r="B33" s="6"/>
      <c r="C33" s="207">
        <v>2</v>
      </c>
      <c r="D33" s="100"/>
      <c r="E33" s="100">
        <v>1</v>
      </c>
      <c r="F33" s="100"/>
      <c r="G33" s="100">
        <v>0</v>
      </c>
      <c r="H33" s="2"/>
      <c r="I33" s="100">
        <v>4</v>
      </c>
      <c r="J33" s="100"/>
      <c r="K33" s="100">
        <v>17</v>
      </c>
    </row>
    <row r="34" spans="1:11" ht="17.25" customHeight="1">
      <c r="A34" s="1" t="s">
        <v>46</v>
      </c>
      <c r="B34" s="13"/>
      <c r="C34" s="207">
        <v>12</v>
      </c>
      <c r="D34" s="96"/>
      <c r="E34" s="145">
        <v>11</v>
      </c>
      <c r="F34" s="96"/>
      <c r="G34" s="145">
        <v>11</v>
      </c>
      <c r="H34" s="2"/>
      <c r="I34" s="145">
        <v>89</v>
      </c>
      <c r="J34" s="96"/>
      <c r="K34" s="145">
        <v>55</v>
      </c>
    </row>
    <row r="35" spans="1:11" s="9" customFormat="1" ht="17.25" customHeight="1">
      <c r="A35" s="1" t="s">
        <v>50</v>
      </c>
      <c r="B35" s="10"/>
      <c r="C35" s="208">
        <f>SUM(C26:C34)</f>
        <v>225</v>
      </c>
      <c r="D35" s="62"/>
      <c r="E35" s="213">
        <f>SUM(E26:E34)</f>
        <v>207</v>
      </c>
      <c r="F35" s="62"/>
      <c r="G35" s="213">
        <f>SUM(G26:G34)</f>
        <v>220</v>
      </c>
      <c r="H35" s="54"/>
      <c r="I35" s="213">
        <f>SUM(I26:I34)</f>
        <v>891</v>
      </c>
      <c r="J35" s="62"/>
      <c r="K35" s="213">
        <f>SUM(K26:K34)</f>
        <v>850</v>
      </c>
    </row>
    <row r="36" spans="1:11" s="9" customFormat="1" ht="9.75" customHeight="1">
      <c r="A36" s="1"/>
      <c r="B36" s="10"/>
      <c r="C36" s="5"/>
      <c r="D36" s="62"/>
      <c r="E36" s="62"/>
      <c r="F36" s="62"/>
      <c r="G36" s="62"/>
      <c r="H36" s="54"/>
      <c r="I36" s="62"/>
      <c r="J36" s="62"/>
      <c r="K36" s="62"/>
    </row>
    <row r="37" spans="1:11" s="3" customFormat="1" ht="17.25" customHeight="1">
      <c r="A37" s="3" t="s">
        <v>35</v>
      </c>
      <c r="B37" s="12"/>
      <c r="C37" s="5">
        <f>C24-C35</f>
        <v>175</v>
      </c>
      <c r="D37" s="62"/>
      <c r="E37" s="62">
        <f>E24-E35</f>
        <v>165</v>
      </c>
      <c r="F37" s="62"/>
      <c r="G37" s="62">
        <f>G24-G35</f>
        <v>149</v>
      </c>
      <c r="H37" s="24"/>
      <c r="I37" s="62">
        <f>I24-I35</f>
        <v>631</v>
      </c>
      <c r="J37" s="62"/>
      <c r="K37" s="62">
        <f>K24-K35</f>
        <v>603</v>
      </c>
    </row>
    <row r="38" spans="1:11" s="3" customFormat="1" ht="9.75" customHeight="1">
      <c r="B38" s="12"/>
      <c r="C38" s="5"/>
      <c r="D38" s="62"/>
      <c r="E38" s="62"/>
      <c r="F38" s="62"/>
      <c r="G38" s="62"/>
      <c r="H38" s="24"/>
      <c r="I38" s="62"/>
      <c r="J38" s="62"/>
      <c r="K38" s="62"/>
    </row>
    <row r="39" spans="1:11" ht="17.25" customHeight="1">
      <c r="A39" s="1" t="s">
        <v>128</v>
      </c>
      <c r="B39" s="6"/>
      <c r="C39" s="100">
        <v>2</v>
      </c>
      <c r="D39" s="100"/>
      <c r="E39" s="100">
        <v>2</v>
      </c>
      <c r="F39" s="100"/>
      <c r="G39" s="100">
        <v>3</v>
      </c>
      <c r="H39" s="2"/>
      <c r="I39" s="100">
        <v>9</v>
      </c>
      <c r="J39" s="100"/>
      <c r="K39" s="100">
        <v>13</v>
      </c>
    </row>
    <row r="40" spans="1:11" ht="17.25" customHeight="1">
      <c r="A40" s="1" t="s">
        <v>129</v>
      </c>
      <c r="B40" s="6"/>
      <c r="C40" s="62">
        <v>-26</v>
      </c>
      <c r="D40" s="62"/>
      <c r="E40" s="62">
        <v>-25</v>
      </c>
      <c r="F40" s="62"/>
      <c r="G40" s="62">
        <v>-25</v>
      </c>
      <c r="H40" s="2"/>
      <c r="I40" s="62">
        <v>-102</v>
      </c>
      <c r="J40" s="62"/>
      <c r="K40" s="62">
        <v>-102</v>
      </c>
    </row>
    <row r="41" spans="1:11" ht="17.25" customHeight="1">
      <c r="A41" s="1" t="s">
        <v>130</v>
      </c>
      <c r="B41" s="6"/>
      <c r="C41" s="5">
        <v>-3</v>
      </c>
      <c r="D41" s="62"/>
      <c r="E41" s="62">
        <v>0</v>
      </c>
      <c r="F41" s="62"/>
      <c r="G41" s="62">
        <v>0</v>
      </c>
      <c r="H41" s="2"/>
      <c r="I41" s="62">
        <v>-3</v>
      </c>
      <c r="J41" s="62"/>
      <c r="K41" s="62">
        <v>2</v>
      </c>
    </row>
    <row r="42" spans="1:11" ht="17.25" customHeight="1">
      <c r="A42" s="2" t="s">
        <v>190</v>
      </c>
      <c r="B42" s="6"/>
      <c r="C42" s="62">
        <v>0</v>
      </c>
      <c r="D42" s="62"/>
      <c r="E42" s="62">
        <v>1</v>
      </c>
      <c r="F42" s="62"/>
      <c r="G42" s="62">
        <v>-87</v>
      </c>
      <c r="H42" s="2"/>
      <c r="I42" s="62">
        <v>2</v>
      </c>
      <c r="J42" s="62"/>
      <c r="K42" s="62">
        <v>-107</v>
      </c>
    </row>
    <row r="43" spans="1:11" ht="17.25" customHeight="1">
      <c r="A43" s="2" t="s">
        <v>197</v>
      </c>
      <c r="B43" s="147"/>
      <c r="C43" s="62">
        <v>0</v>
      </c>
      <c r="D43" s="62"/>
      <c r="E43" s="62">
        <v>0</v>
      </c>
      <c r="F43" s="62"/>
      <c r="G43" s="62">
        <v>12</v>
      </c>
      <c r="H43" s="24"/>
      <c r="I43" s="62">
        <v>0</v>
      </c>
      <c r="J43" s="62"/>
      <c r="K43" s="62">
        <v>12</v>
      </c>
    </row>
    <row r="44" spans="1:11" ht="17.25" customHeight="1">
      <c r="A44" s="2" t="s">
        <v>247</v>
      </c>
      <c r="B44" s="147"/>
      <c r="C44" s="62">
        <v>0</v>
      </c>
      <c r="D44" s="62"/>
      <c r="E44" s="62">
        <v>0</v>
      </c>
      <c r="F44" s="62"/>
      <c r="G44" s="62">
        <v>0</v>
      </c>
      <c r="H44" s="24"/>
      <c r="I44" s="62">
        <v>-11</v>
      </c>
      <c r="J44" s="62"/>
      <c r="K44" s="62">
        <v>0</v>
      </c>
    </row>
    <row r="45" spans="1:11" ht="17.25" customHeight="1">
      <c r="A45" s="1" t="s">
        <v>189</v>
      </c>
      <c r="B45" s="6"/>
      <c r="C45" s="5">
        <v>0</v>
      </c>
      <c r="D45" s="62"/>
      <c r="E45" s="62">
        <v>0</v>
      </c>
      <c r="F45" s="62"/>
      <c r="G45" s="62">
        <v>0</v>
      </c>
      <c r="H45" s="2"/>
      <c r="I45" s="62">
        <v>0</v>
      </c>
      <c r="J45" s="62"/>
      <c r="K45" s="62">
        <v>-5</v>
      </c>
    </row>
    <row r="46" spans="1:11" ht="17.25" customHeight="1">
      <c r="A46" s="1" t="s">
        <v>143</v>
      </c>
      <c r="B46" s="6"/>
      <c r="C46" s="5">
        <v>0</v>
      </c>
      <c r="D46" s="62"/>
      <c r="E46" s="62">
        <v>0</v>
      </c>
      <c r="F46" s="62"/>
      <c r="G46" s="62">
        <v>0</v>
      </c>
      <c r="H46" s="2"/>
      <c r="I46" s="62">
        <v>0</v>
      </c>
      <c r="J46" s="62"/>
      <c r="K46" s="62">
        <v>-25</v>
      </c>
    </row>
    <row r="47" spans="1:11" ht="4.5" customHeight="1">
      <c r="F47" s="2"/>
      <c r="H47" s="2"/>
      <c r="J47" s="2"/>
    </row>
    <row r="48" spans="1:11" ht="17.25" customHeight="1">
      <c r="A48" s="1" t="s">
        <v>44</v>
      </c>
      <c r="B48" s="6"/>
      <c r="C48" s="135">
        <f>SUM(C37:C47)</f>
        <v>148</v>
      </c>
      <c r="D48" s="5"/>
      <c r="E48" s="220">
        <f>SUM(E37:E47)</f>
        <v>143</v>
      </c>
      <c r="F48" s="62"/>
      <c r="G48" s="220">
        <f>SUM(G37:G47)</f>
        <v>52</v>
      </c>
      <c r="H48" s="2"/>
      <c r="I48" s="220">
        <f>SUM(I37:I47)</f>
        <v>526</v>
      </c>
      <c r="J48" s="62"/>
      <c r="K48" s="220">
        <f>SUM(K37:K47)</f>
        <v>391</v>
      </c>
    </row>
    <row r="49" spans="1:12" s="9" customFormat="1" ht="17.25" customHeight="1">
      <c r="A49" s="1" t="s">
        <v>36</v>
      </c>
      <c r="B49" s="6"/>
      <c r="C49" s="95">
        <v>13</v>
      </c>
      <c r="D49" s="96"/>
      <c r="E49" s="145">
        <v>43</v>
      </c>
      <c r="F49" s="96"/>
      <c r="G49" s="145">
        <v>10</v>
      </c>
      <c r="H49" s="54"/>
      <c r="I49" s="145">
        <v>137</v>
      </c>
      <c r="J49" s="96"/>
      <c r="K49" s="145">
        <v>128</v>
      </c>
    </row>
    <row r="50" spans="1:12" s="9" customFormat="1" ht="17.25" customHeight="1">
      <c r="A50" s="54" t="s">
        <v>191</v>
      </c>
      <c r="B50" s="192"/>
      <c r="C50" s="146">
        <f>C48-C49</f>
        <v>135</v>
      </c>
      <c r="D50" s="136"/>
      <c r="E50" s="146">
        <f>E48-E49</f>
        <v>100</v>
      </c>
      <c r="F50" s="136"/>
      <c r="G50" s="146">
        <f>G48-G49</f>
        <v>42</v>
      </c>
      <c r="H50" s="54"/>
      <c r="I50" s="146">
        <f>I48-I49</f>
        <v>389</v>
      </c>
      <c r="J50" s="136"/>
      <c r="K50" s="146">
        <f>K48-K49</f>
        <v>263</v>
      </c>
    </row>
    <row r="51" spans="1:12" s="9" customFormat="1" ht="8.25" customHeight="1">
      <c r="A51" s="54"/>
      <c r="B51" s="90"/>
      <c r="C51" s="91"/>
      <c r="D51" s="27"/>
      <c r="E51" s="91"/>
      <c r="F51" s="54"/>
      <c r="G51" s="91"/>
      <c r="H51" s="54"/>
      <c r="I51" s="91"/>
      <c r="J51" s="54"/>
      <c r="K51" s="91"/>
    </row>
    <row r="52" spans="1:12" s="9" customFormat="1" ht="17.25" customHeight="1">
      <c r="A52" s="2" t="s">
        <v>239</v>
      </c>
      <c r="B52" s="147"/>
      <c r="C52" s="145">
        <v>2</v>
      </c>
      <c r="D52" s="26"/>
      <c r="E52" s="145">
        <v>1</v>
      </c>
      <c r="F52" s="54"/>
      <c r="G52" s="145">
        <v>1</v>
      </c>
      <c r="H52" s="54"/>
      <c r="I52" s="145">
        <v>6</v>
      </c>
      <c r="J52" s="54"/>
      <c r="K52" s="145">
        <v>3</v>
      </c>
    </row>
    <row r="53" spans="1:12" s="9" customFormat="1" ht="3.75" customHeight="1">
      <c r="A53" s="54"/>
      <c r="B53" s="90"/>
      <c r="C53" s="91"/>
      <c r="D53" s="27"/>
      <c r="E53" s="91"/>
      <c r="F53" s="54"/>
      <c r="G53" s="91"/>
      <c r="H53" s="54"/>
      <c r="I53" s="91"/>
      <c r="J53" s="54"/>
      <c r="K53" s="91"/>
    </row>
    <row r="54" spans="1:12" s="9" customFormat="1" ht="17.25" customHeight="1" thickBot="1">
      <c r="A54" s="54" t="s">
        <v>192</v>
      </c>
      <c r="B54" s="90"/>
      <c r="C54" s="92">
        <f>SUM(C50:C52)</f>
        <v>137</v>
      </c>
      <c r="D54" s="93"/>
      <c r="E54" s="92">
        <f>SUM(E50:E52)</f>
        <v>101</v>
      </c>
      <c r="F54" s="94"/>
      <c r="G54" s="92">
        <f>SUM(G50:G52)</f>
        <v>43</v>
      </c>
      <c r="H54" s="54"/>
      <c r="I54" s="240">
        <f>SUM(I50:I52)</f>
        <v>395</v>
      </c>
      <c r="J54" s="94"/>
      <c r="K54" s="92">
        <f>SUM(K50:K52)</f>
        <v>266</v>
      </c>
    </row>
    <row r="55" spans="1:12" ht="17.25" customHeight="1" thickTop="1">
      <c r="A55" s="2"/>
      <c r="B55" s="147"/>
      <c r="C55" s="3"/>
      <c r="D55" s="24"/>
      <c r="E55" s="3"/>
      <c r="F55" s="24"/>
      <c r="G55" s="24"/>
      <c r="I55" s="241"/>
      <c r="J55" s="24"/>
      <c r="K55" s="24"/>
    </row>
    <row r="56" spans="1:12" ht="17.25" customHeight="1">
      <c r="A56" s="54" t="s">
        <v>40</v>
      </c>
      <c r="B56" s="148"/>
      <c r="C56" s="3"/>
      <c r="D56" s="2"/>
      <c r="E56" s="3"/>
      <c r="F56" s="2"/>
      <c r="G56" s="24"/>
      <c r="I56" s="241"/>
      <c r="J56" s="2"/>
      <c r="K56" s="24"/>
    </row>
    <row r="57" spans="1:12" ht="17.25" customHeight="1" thickBot="1">
      <c r="A57" s="14" t="s">
        <v>213</v>
      </c>
      <c r="C57" s="57">
        <v>0.7</v>
      </c>
      <c r="D57" s="28"/>
      <c r="E57" s="57">
        <f>E54/E62</f>
        <v>0.505</v>
      </c>
      <c r="F57" s="28"/>
      <c r="G57" s="57">
        <f>G54/G62</f>
        <v>0.20379146919431279</v>
      </c>
      <c r="I57" s="238">
        <v>1.94</v>
      </c>
      <c r="J57" s="28"/>
      <c r="K57" s="57">
        <f>K54/K62</f>
        <v>1.2975609756097561</v>
      </c>
    </row>
    <row r="58" spans="1:12" ht="17.25" customHeight="1" thickTop="1" thickBot="1">
      <c r="A58" s="14" t="s">
        <v>214</v>
      </c>
      <c r="C58" s="57">
        <v>0.69</v>
      </c>
      <c r="D58" s="29"/>
      <c r="E58" s="57">
        <f>E54/E63</f>
        <v>0.49509803921568629</v>
      </c>
      <c r="F58" s="29"/>
      <c r="G58" s="57">
        <f>G54/G63</f>
        <v>0.2</v>
      </c>
      <c r="I58" s="238">
        <v>1.91</v>
      </c>
      <c r="J58" s="29"/>
      <c r="K58" s="57">
        <f>(K54/K63)+0.01</f>
        <v>1.2472093023255815</v>
      </c>
    </row>
    <row r="59" spans="1:12" ht="17.25" customHeight="1" thickTop="1">
      <c r="A59" s="20"/>
      <c r="C59" s="1"/>
      <c r="D59" s="2"/>
      <c r="E59" s="1"/>
      <c r="F59" s="2"/>
      <c r="G59" s="1"/>
      <c r="I59" s="242"/>
      <c r="J59" s="2"/>
      <c r="L59" s="2"/>
    </row>
    <row r="60" spans="1:12" ht="17.25" customHeight="1">
      <c r="A60" s="16" t="s">
        <v>70</v>
      </c>
      <c r="B60" s="15"/>
      <c r="C60" s="41"/>
      <c r="D60" s="25"/>
      <c r="E60" s="41"/>
      <c r="F60" s="25"/>
      <c r="G60" s="41"/>
      <c r="I60" s="243"/>
      <c r="J60" s="25"/>
      <c r="K60" s="25"/>
      <c r="L60" s="2"/>
    </row>
    <row r="61" spans="1:12" ht="17.25" customHeight="1">
      <c r="A61" s="16" t="s">
        <v>41</v>
      </c>
      <c r="B61" s="15"/>
      <c r="C61" s="41"/>
      <c r="D61" s="25"/>
      <c r="E61" s="41"/>
      <c r="F61" s="25"/>
      <c r="G61" s="41"/>
      <c r="I61" s="243"/>
      <c r="J61" s="25"/>
      <c r="K61" s="25"/>
      <c r="L61" s="2"/>
    </row>
    <row r="62" spans="1:12" ht="17.25" customHeight="1">
      <c r="A62" s="3" t="s">
        <v>30</v>
      </c>
      <c r="B62" s="15"/>
      <c r="C62" s="239">
        <v>195</v>
      </c>
      <c r="D62" s="62"/>
      <c r="E62" s="5">
        <v>200</v>
      </c>
      <c r="F62" s="100"/>
      <c r="G62" s="5">
        <v>211</v>
      </c>
      <c r="I62" s="239">
        <v>203</v>
      </c>
      <c r="J62" s="100"/>
      <c r="K62" s="62">
        <v>205</v>
      </c>
    </row>
    <row r="63" spans="1:12" s="4" customFormat="1" ht="17.25" customHeight="1">
      <c r="A63" s="3" t="s">
        <v>31</v>
      </c>
      <c r="B63" s="17"/>
      <c r="C63" s="5">
        <v>200</v>
      </c>
      <c r="D63" s="62"/>
      <c r="E63" s="5">
        <v>204</v>
      </c>
      <c r="F63" s="100"/>
      <c r="G63" s="5">
        <v>215</v>
      </c>
      <c r="I63" s="239">
        <v>207</v>
      </c>
      <c r="J63" s="100"/>
      <c r="K63" s="62">
        <v>215</v>
      </c>
    </row>
    <row r="64" spans="1:12">
      <c r="I64" s="242"/>
    </row>
    <row r="65" spans="9:9">
      <c r="I65" s="242"/>
    </row>
  </sheetData>
  <mergeCells count="6">
    <mergeCell ref="I6:K6"/>
    <mergeCell ref="A1:L1"/>
    <mergeCell ref="A2:L2"/>
    <mergeCell ref="A3:L3"/>
    <mergeCell ref="A4:L4"/>
    <mergeCell ref="C6:G6"/>
  </mergeCells>
  <printOptions horizontalCentered="1"/>
  <pageMargins left="0.5" right="0.5" top="0.33" bottom="0.75" header="0.21" footer="0.5"/>
  <pageSetup scale="70" orientation="portrait" r:id="rId1"/>
  <headerFooter alignWithMargins="0"/>
  <ignoredErrors>
    <ignoredError sqref="C9:K9" numberStoredAsText="1"/>
  </ignoredErrors>
</worksheet>
</file>

<file path=xl/worksheets/sheet2.xml><?xml version="1.0" encoding="utf-8"?>
<worksheet xmlns="http://schemas.openxmlformats.org/spreadsheetml/2006/main" xmlns:r="http://schemas.openxmlformats.org/officeDocument/2006/relationships">
  <dimension ref="A1:O72"/>
  <sheetViews>
    <sheetView showGridLines="0" zoomScale="95" zoomScaleNormal="85" zoomScaleSheetLayoutView="100" workbookViewId="0">
      <selection activeCell="C22" sqref="C22"/>
    </sheetView>
  </sheetViews>
  <sheetFormatPr defaultRowHeight="12.75"/>
  <cols>
    <col min="1" max="1" width="2.83203125" style="31" customWidth="1"/>
    <col min="2" max="2" width="29.1640625" style="31" customWidth="1"/>
    <col min="3" max="3" width="46.1640625" style="31" customWidth="1"/>
    <col min="4" max="4" width="1.83203125" style="31" customWidth="1"/>
    <col min="5" max="5" width="18.83203125" style="31" customWidth="1"/>
    <col min="6" max="6" width="1.83203125" style="70" customWidth="1"/>
    <col min="7" max="7" width="18.83203125" style="149" customWidth="1"/>
    <col min="8" max="8" width="1.83203125" style="70" customWidth="1"/>
    <col min="9" max="9" width="19" style="149" customWidth="1"/>
    <col min="10" max="10" width="1.83203125" style="31" customWidth="1"/>
    <col min="11" max="11" width="18.83203125" style="149" customWidth="1"/>
    <col min="12" max="12" width="1.83203125" style="173" customWidth="1"/>
    <col min="13" max="13" width="19" style="149" customWidth="1"/>
    <col min="14" max="14" width="1.83203125" style="31" customWidth="1"/>
    <col min="15" max="16384" width="9.33203125" style="31"/>
  </cols>
  <sheetData>
    <row r="1" spans="1:15">
      <c r="A1" s="327" t="s">
        <v>63</v>
      </c>
      <c r="B1" s="327"/>
      <c r="C1" s="327"/>
      <c r="D1" s="327"/>
      <c r="E1" s="327"/>
      <c r="F1" s="327"/>
      <c r="G1" s="327"/>
      <c r="H1" s="327"/>
      <c r="I1" s="327"/>
      <c r="J1" s="327"/>
      <c r="K1" s="327"/>
      <c r="L1" s="327"/>
      <c r="M1" s="327"/>
      <c r="N1" s="215"/>
    </row>
    <row r="2" spans="1:15">
      <c r="A2" s="327" t="s">
        <v>121</v>
      </c>
      <c r="B2" s="327"/>
      <c r="C2" s="327"/>
      <c r="D2" s="327"/>
      <c r="E2" s="327"/>
      <c r="F2" s="327"/>
      <c r="G2" s="327"/>
      <c r="H2" s="327"/>
      <c r="I2" s="327"/>
      <c r="J2" s="327"/>
      <c r="K2" s="327"/>
      <c r="L2" s="327"/>
      <c r="M2" s="327"/>
      <c r="N2" s="215"/>
    </row>
    <row r="3" spans="1:15">
      <c r="A3" s="327" t="s">
        <v>0</v>
      </c>
      <c r="B3" s="327"/>
      <c r="C3" s="327"/>
      <c r="D3" s="327"/>
      <c r="E3" s="327"/>
      <c r="F3" s="327"/>
      <c r="G3" s="327"/>
      <c r="H3" s="327"/>
      <c r="I3" s="327"/>
      <c r="J3" s="327"/>
      <c r="K3" s="327"/>
      <c r="L3" s="327"/>
      <c r="M3" s="327"/>
      <c r="N3" s="215"/>
    </row>
    <row r="4" spans="1:15">
      <c r="A4" s="327" t="s">
        <v>54</v>
      </c>
      <c r="B4" s="327"/>
      <c r="C4" s="327"/>
      <c r="D4" s="327"/>
      <c r="E4" s="327"/>
      <c r="F4" s="327"/>
      <c r="G4" s="327"/>
      <c r="H4" s="327"/>
      <c r="I4" s="327"/>
      <c r="J4" s="327"/>
      <c r="K4" s="327"/>
      <c r="L4" s="327"/>
      <c r="M4" s="327"/>
      <c r="N4" s="215"/>
    </row>
    <row r="5" spans="1:15">
      <c r="A5" s="219"/>
      <c r="B5" s="219"/>
      <c r="C5" s="219"/>
      <c r="D5" s="219"/>
      <c r="E5" s="219"/>
      <c r="F5" s="219"/>
      <c r="G5" s="219"/>
      <c r="H5" s="219"/>
      <c r="I5" s="219"/>
      <c r="J5" s="172"/>
      <c r="K5" s="172"/>
      <c r="L5" s="172"/>
      <c r="M5" s="172"/>
      <c r="N5" s="215"/>
    </row>
    <row r="6" spans="1:15">
      <c r="A6" s="219"/>
      <c r="B6" s="219"/>
      <c r="C6" s="149"/>
      <c r="D6" s="149"/>
      <c r="E6" s="323" t="s">
        <v>100</v>
      </c>
      <c r="F6" s="323"/>
      <c r="G6" s="323"/>
      <c r="H6" s="323"/>
      <c r="I6" s="323"/>
      <c r="J6" s="149"/>
      <c r="K6" s="328" t="s">
        <v>188</v>
      </c>
      <c r="L6" s="328"/>
      <c r="M6" s="328"/>
    </row>
    <row r="7" spans="1:15" ht="9" customHeight="1">
      <c r="A7" s="30"/>
      <c r="B7" s="30"/>
      <c r="C7" s="30"/>
      <c r="D7" s="30"/>
      <c r="E7" s="149"/>
    </row>
    <row r="8" spans="1:15" ht="14.25" customHeight="1">
      <c r="A8" s="39"/>
      <c r="B8" s="39"/>
      <c r="C8" s="40"/>
      <c r="D8" s="40"/>
      <c r="E8" s="22" t="s">
        <v>1</v>
      </c>
      <c r="F8" s="22"/>
      <c r="G8" s="22" t="s">
        <v>142</v>
      </c>
      <c r="H8" s="22"/>
      <c r="I8" s="22" t="s">
        <v>1</v>
      </c>
      <c r="K8" s="22" t="s">
        <v>1</v>
      </c>
      <c r="L8" s="22"/>
      <c r="M8" s="22" t="s">
        <v>1</v>
      </c>
    </row>
    <row r="9" spans="1:15" ht="14.25" customHeight="1">
      <c r="A9" s="39"/>
      <c r="B9" s="39"/>
      <c r="C9" s="40"/>
      <c r="D9" s="40"/>
      <c r="E9" s="23" t="s">
        <v>215</v>
      </c>
      <c r="F9" s="59"/>
      <c r="G9" s="23" t="s">
        <v>215</v>
      </c>
      <c r="H9" s="59"/>
      <c r="I9" s="23" t="s">
        <v>122</v>
      </c>
      <c r="K9" s="23" t="s">
        <v>215</v>
      </c>
      <c r="L9" s="174"/>
      <c r="M9" s="23" t="s">
        <v>122</v>
      </c>
    </row>
    <row r="10" spans="1:15" ht="15.75" customHeight="1">
      <c r="A10" s="37" t="s">
        <v>64</v>
      </c>
      <c r="B10" s="37"/>
      <c r="E10" s="149"/>
    </row>
    <row r="11" spans="1:15" ht="15.75" customHeight="1">
      <c r="A11" s="32"/>
      <c r="B11" s="16" t="s">
        <v>113</v>
      </c>
      <c r="C11" s="53"/>
      <c r="D11" s="33"/>
      <c r="E11" s="43"/>
      <c r="F11" s="43"/>
      <c r="G11" s="150"/>
      <c r="H11" s="43"/>
      <c r="I11" s="150"/>
      <c r="K11" s="150"/>
      <c r="L11" s="150"/>
      <c r="M11" s="150"/>
    </row>
    <row r="12" spans="1:15" ht="15.75" customHeight="1">
      <c r="A12" s="32"/>
      <c r="B12" s="218" t="s">
        <v>81</v>
      </c>
      <c r="C12" s="33"/>
      <c r="D12" s="33"/>
      <c r="E12" s="43"/>
      <c r="F12" s="43"/>
      <c r="G12" s="150"/>
      <c r="H12" s="43"/>
      <c r="I12" s="150"/>
      <c r="K12" s="150"/>
      <c r="L12" s="150"/>
      <c r="M12" s="150"/>
    </row>
    <row r="13" spans="1:15" ht="15.75" customHeight="1">
      <c r="A13" s="32"/>
      <c r="B13" s="217" t="s">
        <v>82</v>
      </c>
      <c r="C13" s="33"/>
      <c r="D13" s="33"/>
      <c r="E13" s="154">
        <v>331</v>
      </c>
      <c r="F13" s="71"/>
      <c r="G13" s="154">
        <v>368</v>
      </c>
      <c r="H13" s="71"/>
      <c r="I13" s="154">
        <v>446</v>
      </c>
      <c r="K13" s="154">
        <v>1600</v>
      </c>
      <c r="L13" s="175"/>
      <c r="M13" s="154">
        <v>2010</v>
      </c>
    </row>
    <row r="14" spans="1:15" ht="15.75" customHeight="1">
      <c r="A14" s="32"/>
      <c r="B14" s="217" t="s">
        <v>93</v>
      </c>
      <c r="C14" s="33"/>
      <c r="D14" s="33"/>
      <c r="E14" s="195"/>
      <c r="F14" s="49"/>
      <c r="G14" s="155"/>
      <c r="H14" s="49"/>
      <c r="I14" s="155"/>
      <c r="K14" s="155"/>
      <c r="L14" s="176"/>
      <c r="M14" s="155"/>
      <c r="N14" s="149"/>
      <c r="O14" s="149"/>
    </row>
    <row r="15" spans="1:15" ht="15.75" customHeight="1">
      <c r="A15" s="32"/>
      <c r="B15" s="221" t="s">
        <v>229</v>
      </c>
      <c r="C15" s="33"/>
      <c r="D15" s="33"/>
      <c r="E15" s="152">
        <v>-219</v>
      </c>
      <c r="F15" s="74"/>
      <c r="G15" s="156">
        <v>-248</v>
      </c>
      <c r="H15" s="74"/>
      <c r="I15" s="156">
        <v>-286</v>
      </c>
      <c r="K15" s="156">
        <v>-1094</v>
      </c>
      <c r="L15" s="152"/>
      <c r="M15" s="156">
        <v>-1394</v>
      </c>
    </row>
    <row r="16" spans="1:15" ht="15.75" customHeight="1">
      <c r="A16" s="32"/>
      <c r="B16" s="217" t="s">
        <v>79</v>
      </c>
      <c r="C16" s="33"/>
      <c r="D16" s="33"/>
      <c r="E16" s="177">
        <v>-75</v>
      </c>
      <c r="F16" s="76"/>
      <c r="G16" s="157">
        <v>-78</v>
      </c>
      <c r="H16" s="76"/>
      <c r="I16" s="157">
        <v>-131</v>
      </c>
      <c r="K16" s="157">
        <v>-341</v>
      </c>
      <c r="L16" s="177"/>
      <c r="M16" s="157">
        <v>-467</v>
      </c>
    </row>
    <row r="17" spans="1:15" ht="15.75" customHeight="1">
      <c r="A17" s="32"/>
      <c r="B17" s="217" t="s">
        <v>104</v>
      </c>
      <c r="C17" s="33"/>
      <c r="D17" s="33"/>
      <c r="E17" s="157">
        <f>SUM(E15:E16)</f>
        <v>-294</v>
      </c>
      <c r="F17" s="76"/>
      <c r="G17" s="157">
        <f>SUM(G15:G16)</f>
        <v>-326</v>
      </c>
      <c r="H17" s="76"/>
      <c r="I17" s="157">
        <f>+I15+I16</f>
        <v>-417</v>
      </c>
      <c r="K17" s="157">
        <f>SUM(K15:K16)</f>
        <v>-1435</v>
      </c>
      <c r="L17" s="177"/>
      <c r="M17" s="157">
        <f>+M15+M16</f>
        <v>-1861</v>
      </c>
    </row>
    <row r="18" spans="1:15" ht="15.75" customHeight="1">
      <c r="A18" s="32"/>
      <c r="B18" s="33" t="s">
        <v>83</v>
      </c>
      <c r="D18" s="33"/>
      <c r="E18" s="196">
        <f>E13+E17</f>
        <v>37</v>
      </c>
      <c r="F18" s="5"/>
      <c r="G18" s="151">
        <f>G13+G17</f>
        <v>42</v>
      </c>
      <c r="H18" s="5"/>
      <c r="I18" s="151">
        <f>+I13+I17</f>
        <v>29</v>
      </c>
      <c r="K18" s="151">
        <f>K13+K17</f>
        <v>165</v>
      </c>
      <c r="L18" s="62"/>
      <c r="M18" s="151">
        <f>+M13+M17</f>
        <v>149</v>
      </c>
    </row>
    <row r="19" spans="1:15" ht="15.75" customHeight="1">
      <c r="A19" s="32"/>
      <c r="B19" s="217" t="s">
        <v>84</v>
      </c>
      <c r="C19" s="33"/>
      <c r="D19" s="33"/>
      <c r="E19" s="177">
        <v>23</v>
      </c>
      <c r="F19" s="76"/>
      <c r="G19" s="157">
        <v>21</v>
      </c>
      <c r="H19" s="76"/>
      <c r="I19" s="157">
        <v>23</v>
      </c>
      <c r="K19" s="157">
        <v>90</v>
      </c>
      <c r="L19" s="177"/>
      <c r="M19" s="157">
        <v>95</v>
      </c>
    </row>
    <row r="20" spans="1:15" ht="15.75" customHeight="1">
      <c r="A20" s="45"/>
      <c r="B20" s="46" t="s">
        <v>166</v>
      </c>
      <c r="D20" s="33"/>
      <c r="E20" s="178">
        <f>SUM(E18:E19)</f>
        <v>60</v>
      </c>
      <c r="F20" s="79"/>
      <c r="G20" s="158">
        <f>SUM(G18:G19)</f>
        <v>63</v>
      </c>
      <c r="H20" s="79"/>
      <c r="I20" s="158">
        <f>+I18+I19</f>
        <v>52</v>
      </c>
      <c r="K20" s="158">
        <f>SUM(K18:K19)</f>
        <v>255</v>
      </c>
      <c r="L20" s="178"/>
      <c r="M20" s="158">
        <f>+M18+M19</f>
        <v>244</v>
      </c>
    </row>
    <row r="21" spans="1:15" ht="9.75" customHeight="1">
      <c r="A21" s="45"/>
      <c r="B21" s="1"/>
      <c r="C21" s="33"/>
      <c r="D21" s="33"/>
      <c r="E21" s="89"/>
      <c r="F21" s="80"/>
      <c r="G21" s="159"/>
      <c r="H21" s="80"/>
      <c r="I21" s="159"/>
      <c r="J21" s="149"/>
      <c r="K21" s="159"/>
      <c r="L21" s="96"/>
      <c r="M21" s="159"/>
    </row>
    <row r="22" spans="1:15" ht="15.75" customHeight="1">
      <c r="A22" s="45"/>
      <c r="B22" s="218" t="s">
        <v>203</v>
      </c>
      <c r="C22" s="33"/>
      <c r="D22" s="33"/>
      <c r="E22" s="5"/>
      <c r="F22" s="5"/>
      <c r="G22" s="62"/>
      <c r="H22" s="5"/>
      <c r="I22" s="62"/>
      <c r="J22" s="149"/>
      <c r="K22" s="62"/>
      <c r="L22" s="62"/>
      <c r="M22" s="62"/>
    </row>
    <row r="23" spans="1:15" ht="15.75" customHeight="1">
      <c r="A23" s="45"/>
      <c r="B23" s="217" t="s">
        <v>218</v>
      </c>
      <c r="C23" s="33"/>
      <c r="D23" s="33"/>
      <c r="E23" s="151">
        <v>131</v>
      </c>
      <c r="F23" s="5"/>
      <c r="G23" s="151">
        <v>93</v>
      </c>
      <c r="H23" s="5"/>
      <c r="I23" s="151">
        <v>61</v>
      </c>
      <c r="K23" s="151">
        <v>390</v>
      </c>
      <c r="L23" s="62"/>
      <c r="M23" s="151">
        <v>232</v>
      </c>
    </row>
    <row r="24" spans="1:15" ht="15.75" customHeight="1">
      <c r="A24" s="45"/>
      <c r="B24" s="217" t="s">
        <v>93</v>
      </c>
      <c r="C24" s="33"/>
      <c r="D24" s="33"/>
      <c r="E24" s="160"/>
      <c r="F24" s="80"/>
      <c r="G24" s="160"/>
      <c r="H24" s="80"/>
      <c r="I24" s="160"/>
      <c r="J24" s="149"/>
      <c r="K24" s="160"/>
      <c r="L24" s="96"/>
      <c r="M24" s="160"/>
      <c r="N24" s="149"/>
      <c r="O24" s="149"/>
    </row>
    <row r="25" spans="1:15" ht="15.75" customHeight="1">
      <c r="A25" s="45"/>
      <c r="B25" s="197" t="s">
        <v>229</v>
      </c>
      <c r="C25" s="265"/>
      <c r="D25" s="33"/>
      <c r="E25" s="151">
        <v>-80</v>
      </c>
      <c r="F25" s="5"/>
      <c r="G25" s="151">
        <v>-55</v>
      </c>
      <c r="H25" s="5"/>
      <c r="I25" s="151">
        <v>-22</v>
      </c>
      <c r="K25" s="151">
        <v>-218</v>
      </c>
      <c r="L25" s="62"/>
      <c r="M25" s="151">
        <v>-81</v>
      </c>
    </row>
    <row r="26" spans="1:15" ht="15.75" customHeight="1">
      <c r="A26" s="45"/>
      <c r="B26" s="217" t="s">
        <v>79</v>
      </c>
      <c r="C26" s="33"/>
      <c r="D26" s="33"/>
      <c r="E26" s="160">
        <v>-9</v>
      </c>
      <c r="F26" s="80"/>
      <c r="G26" s="160">
        <v>-4</v>
      </c>
      <c r="H26" s="80"/>
      <c r="I26" s="160">
        <v>-8</v>
      </c>
      <c r="K26" s="160">
        <v>-22</v>
      </c>
      <c r="L26" s="96"/>
      <c r="M26" s="160">
        <v>-16</v>
      </c>
    </row>
    <row r="27" spans="1:15" ht="15.75" customHeight="1">
      <c r="A27" s="45"/>
      <c r="B27" s="217" t="s">
        <v>219</v>
      </c>
      <c r="C27" s="33"/>
      <c r="D27" s="33"/>
      <c r="E27" s="160">
        <f>+E25+E26</f>
        <v>-89</v>
      </c>
      <c r="F27" s="80"/>
      <c r="G27" s="160">
        <f>+G25+G26</f>
        <v>-59</v>
      </c>
      <c r="H27" s="80"/>
      <c r="I27" s="160">
        <f>+I25+I26</f>
        <v>-30</v>
      </c>
      <c r="K27" s="160">
        <f>+K25+K26</f>
        <v>-240</v>
      </c>
      <c r="L27" s="96"/>
      <c r="M27" s="160">
        <f>+M25+M26</f>
        <v>-97</v>
      </c>
    </row>
    <row r="28" spans="1:15" ht="15.75" customHeight="1">
      <c r="A28" s="45"/>
      <c r="B28" s="33" t="s">
        <v>220</v>
      </c>
      <c r="C28" s="33"/>
      <c r="D28" s="33"/>
      <c r="E28" s="151">
        <f>+E23+E27</f>
        <v>42</v>
      </c>
      <c r="F28" s="5"/>
      <c r="G28" s="151">
        <f>+G23+G27</f>
        <v>34</v>
      </c>
      <c r="H28" s="5"/>
      <c r="I28" s="151">
        <f>+I23+I27</f>
        <v>31</v>
      </c>
      <c r="K28" s="151">
        <f>+K23+K27</f>
        <v>150</v>
      </c>
      <c r="L28" s="62"/>
      <c r="M28" s="151">
        <f>+M23+M27</f>
        <v>135</v>
      </c>
    </row>
    <row r="29" spans="1:15" ht="15.75" customHeight="1">
      <c r="A29" s="9"/>
      <c r="B29" s="217" t="s">
        <v>206</v>
      </c>
      <c r="C29" s="33"/>
      <c r="D29" s="33"/>
      <c r="E29" s="157">
        <v>32</v>
      </c>
      <c r="F29" s="76"/>
      <c r="G29" s="157">
        <v>26</v>
      </c>
      <c r="H29" s="76"/>
      <c r="I29" s="157">
        <v>26</v>
      </c>
      <c r="K29" s="157">
        <v>115</v>
      </c>
      <c r="L29" s="177"/>
      <c r="M29" s="157">
        <v>87</v>
      </c>
    </row>
    <row r="30" spans="1:15" ht="15.75" customHeight="1">
      <c r="A30" s="9"/>
      <c r="B30" s="46" t="s">
        <v>204</v>
      </c>
      <c r="D30" s="33"/>
      <c r="E30" s="161">
        <f>+E29+E28</f>
        <v>74</v>
      </c>
      <c r="F30" s="81"/>
      <c r="G30" s="161">
        <f>+G29+G28</f>
        <v>60</v>
      </c>
      <c r="H30" s="81"/>
      <c r="I30" s="161">
        <f>+I28+I29</f>
        <v>57</v>
      </c>
      <c r="K30" s="161">
        <f>+K29+K28</f>
        <v>265</v>
      </c>
      <c r="L30" s="179"/>
      <c r="M30" s="161">
        <f>+M28+M29</f>
        <v>222</v>
      </c>
    </row>
    <row r="31" spans="1:15" ht="11.25" customHeight="1">
      <c r="A31" s="9"/>
      <c r="B31" s="217"/>
      <c r="C31" s="217"/>
      <c r="D31" s="217"/>
      <c r="E31" s="160"/>
      <c r="F31" s="80"/>
      <c r="G31" s="160"/>
      <c r="H31" s="80"/>
      <c r="I31" s="160"/>
      <c r="J31" s="149"/>
      <c r="K31" s="160"/>
      <c r="L31" s="96"/>
      <c r="M31" s="160"/>
      <c r="N31" s="149"/>
      <c r="O31" s="149"/>
    </row>
    <row r="32" spans="1:15" ht="15.75" customHeight="1">
      <c r="A32" s="9"/>
      <c r="B32" s="218" t="s">
        <v>131</v>
      </c>
      <c r="C32" s="217"/>
      <c r="D32" s="217"/>
      <c r="E32" s="158">
        <v>48</v>
      </c>
      <c r="F32" s="79"/>
      <c r="G32" s="158">
        <v>45</v>
      </c>
      <c r="H32" s="79"/>
      <c r="I32" s="158">
        <v>41</v>
      </c>
      <c r="K32" s="158">
        <v>173</v>
      </c>
      <c r="L32" s="178"/>
      <c r="M32" s="158">
        <v>144</v>
      </c>
    </row>
    <row r="33" spans="1:15" ht="11.25" customHeight="1">
      <c r="A33" s="9"/>
      <c r="B33" s="217"/>
      <c r="C33" s="217"/>
      <c r="D33" s="217"/>
      <c r="E33" s="160"/>
      <c r="F33" s="80"/>
      <c r="G33" s="160"/>
      <c r="H33" s="80"/>
      <c r="I33" s="160"/>
      <c r="J33" s="149"/>
      <c r="K33" s="160"/>
      <c r="L33" s="96"/>
      <c r="M33" s="160"/>
      <c r="N33" s="149"/>
      <c r="O33" s="149"/>
    </row>
    <row r="34" spans="1:15" ht="15.75" customHeight="1">
      <c r="A34" s="9"/>
      <c r="B34" s="266" t="s">
        <v>233</v>
      </c>
      <c r="C34" s="197"/>
      <c r="D34" s="217"/>
      <c r="E34" s="160"/>
      <c r="F34" s="80"/>
      <c r="G34" s="160"/>
      <c r="H34" s="80"/>
      <c r="I34" s="160"/>
      <c r="J34" s="149"/>
      <c r="K34" s="160"/>
      <c r="L34" s="96"/>
      <c r="M34" s="160"/>
      <c r="N34" s="149"/>
      <c r="O34" s="149"/>
    </row>
    <row r="35" spans="1:15" ht="15.75" customHeight="1">
      <c r="A35" s="45"/>
      <c r="B35" s="266" t="s">
        <v>94</v>
      </c>
      <c r="C35" s="267"/>
      <c r="D35" s="46"/>
      <c r="E35" s="162">
        <f>E32+E30+E20</f>
        <v>182</v>
      </c>
      <c r="F35" s="82"/>
      <c r="G35" s="162">
        <f>+G20+G30+G32</f>
        <v>168</v>
      </c>
      <c r="H35" s="82"/>
      <c r="I35" s="162">
        <f>+I20+I30+I32</f>
        <v>150</v>
      </c>
      <c r="K35" s="162">
        <f>K32+K30+K20</f>
        <v>693</v>
      </c>
      <c r="L35" s="180"/>
      <c r="M35" s="162">
        <f>+M20+M30+M32</f>
        <v>610</v>
      </c>
    </row>
    <row r="36" spans="1:15" ht="12" customHeight="1">
      <c r="A36" s="45"/>
      <c r="B36" s="1"/>
      <c r="C36" s="46"/>
      <c r="D36" s="46"/>
      <c r="E36" s="5"/>
      <c r="F36" s="5"/>
      <c r="G36" s="62"/>
      <c r="H36" s="5"/>
      <c r="I36" s="62"/>
      <c r="J36" s="149"/>
      <c r="K36" s="62"/>
      <c r="L36" s="62"/>
      <c r="M36" s="62"/>
      <c r="N36" s="149"/>
      <c r="O36" s="149"/>
    </row>
    <row r="37" spans="1:15" ht="15.75" customHeight="1">
      <c r="A37" s="45"/>
      <c r="B37" s="218" t="s">
        <v>95</v>
      </c>
      <c r="C37" s="33"/>
      <c r="D37" s="33"/>
      <c r="E37" s="5"/>
      <c r="F37" s="5"/>
      <c r="G37" s="62"/>
      <c r="H37" s="5"/>
      <c r="I37" s="62"/>
      <c r="J37" s="149"/>
      <c r="K37" s="62"/>
      <c r="L37" s="62"/>
      <c r="M37" s="62"/>
      <c r="N37" s="149"/>
      <c r="O37" s="149"/>
    </row>
    <row r="38" spans="1:15" s="48" customFormat="1" ht="15.75" customHeight="1">
      <c r="A38" s="47"/>
      <c r="B38" s="217" t="s">
        <v>132</v>
      </c>
      <c r="E38" s="152">
        <v>28</v>
      </c>
      <c r="F38" s="74"/>
      <c r="G38" s="152">
        <v>28</v>
      </c>
      <c r="H38" s="74"/>
      <c r="I38" s="152">
        <v>33</v>
      </c>
      <c r="K38" s="152">
        <v>117</v>
      </c>
      <c r="L38" s="152"/>
      <c r="M38" s="152">
        <v>128</v>
      </c>
    </row>
    <row r="39" spans="1:15" s="48" customFormat="1" ht="15.75" customHeight="1">
      <c r="A39" s="47"/>
      <c r="B39" s="217" t="s">
        <v>85</v>
      </c>
      <c r="C39" s="33"/>
      <c r="D39" s="33"/>
      <c r="E39" s="163">
        <v>32</v>
      </c>
      <c r="F39" s="74"/>
      <c r="G39" s="163">
        <v>32</v>
      </c>
      <c r="H39" s="74"/>
      <c r="I39" s="163">
        <v>31</v>
      </c>
      <c r="K39" s="163">
        <v>126</v>
      </c>
      <c r="L39" s="152"/>
      <c r="M39" s="163">
        <v>119</v>
      </c>
    </row>
    <row r="40" spans="1:15" s="48" customFormat="1" ht="15.75" customHeight="1">
      <c r="A40" s="47"/>
      <c r="B40" s="217" t="s">
        <v>86</v>
      </c>
      <c r="C40" s="33"/>
      <c r="D40" s="33"/>
      <c r="E40" s="157">
        <v>19</v>
      </c>
      <c r="F40" s="76"/>
      <c r="G40" s="157">
        <v>16</v>
      </c>
      <c r="H40" s="76"/>
      <c r="I40" s="157">
        <v>20</v>
      </c>
      <c r="K40" s="157">
        <v>70</v>
      </c>
      <c r="L40" s="177"/>
      <c r="M40" s="157">
        <v>78</v>
      </c>
    </row>
    <row r="41" spans="1:15" s="48" customFormat="1" ht="9" customHeight="1">
      <c r="A41" s="47"/>
      <c r="C41" s="33"/>
      <c r="D41" s="33"/>
      <c r="E41" s="75"/>
      <c r="F41" s="76"/>
      <c r="G41" s="157"/>
      <c r="H41" s="76"/>
      <c r="I41" s="157"/>
      <c r="J41" s="187"/>
      <c r="K41" s="157"/>
      <c r="L41" s="177"/>
      <c r="M41" s="157"/>
      <c r="N41" s="187"/>
      <c r="O41" s="187"/>
    </row>
    <row r="42" spans="1:15" ht="15.75" customHeight="1">
      <c r="A42" s="45"/>
      <c r="B42" s="324" t="s">
        <v>87</v>
      </c>
      <c r="C42" s="324"/>
      <c r="D42" s="46"/>
      <c r="E42" s="78">
        <f>SUM(E38:E40)</f>
        <v>79</v>
      </c>
      <c r="F42" s="79"/>
      <c r="G42" s="158">
        <f>SUM(G38:G40)</f>
        <v>76</v>
      </c>
      <c r="H42" s="79"/>
      <c r="I42" s="158">
        <v>84</v>
      </c>
      <c r="K42" s="78">
        <f>SUM(K38:K40)</f>
        <v>313</v>
      </c>
      <c r="L42" s="178"/>
      <c r="M42" s="158">
        <f>+M38+M39+M40</f>
        <v>325</v>
      </c>
    </row>
    <row r="43" spans="1:15" ht="11.25" customHeight="1">
      <c r="A43" s="45"/>
      <c r="B43" s="217"/>
      <c r="C43" s="46"/>
      <c r="D43" s="46"/>
      <c r="E43" s="77"/>
      <c r="F43" s="5"/>
      <c r="G43" s="151"/>
      <c r="H43" s="5"/>
      <c r="I43" s="151"/>
      <c r="K43" s="151"/>
      <c r="L43" s="62"/>
      <c r="M43" s="151"/>
      <c r="N43" s="149"/>
      <c r="O43" s="149"/>
    </row>
    <row r="44" spans="1:15" ht="15.75" customHeight="1">
      <c r="A44" s="218"/>
      <c r="B44" s="218" t="s">
        <v>88</v>
      </c>
      <c r="C44" s="33"/>
      <c r="D44" s="33"/>
      <c r="E44" s="83">
        <v>4</v>
      </c>
      <c r="F44" s="84"/>
      <c r="G44" s="164">
        <v>4</v>
      </c>
      <c r="H44" s="84"/>
      <c r="I44" s="164">
        <v>6</v>
      </c>
      <c r="K44" s="164">
        <v>15</v>
      </c>
      <c r="L44" s="181"/>
      <c r="M44" s="164">
        <v>32</v>
      </c>
    </row>
    <row r="45" spans="1:15" ht="9.75" customHeight="1">
      <c r="A45" s="218"/>
      <c r="B45" s="218"/>
      <c r="C45" s="33"/>
      <c r="D45" s="33"/>
      <c r="E45" s="85"/>
      <c r="F45" s="86"/>
      <c r="G45" s="153"/>
      <c r="H45" s="86"/>
      <c r="I45" s="153"/>
      <c r="J45" s="149"/>
      <c r="K45" s="153"/>
      <c r="L45" s="182"/>
      <c r="M45" s="153"/>
      <c r="N45" s="149"/>
      <c r="O45" s="149"/>
    </row>
    <row r="46" spans="1:15" ht="15.75" customHeight="1">
      <c r="A46" s="218"/>
      <c r="B46" s="218" t="s">
        <v>73</v>
      </c>
      <c r="C46" s="33"/>
      <c r="D46" s="33"/>
      <c r="E46" s="78">
        <v>0</v>
      </c>
      <c r="F46" s="79"/>
      <c r="G46" s="158">
        <v>1</v>
      </c>
      <c r="H46" s="79"/>
      <c r="I46" s="158">
        <v>1</v>
      </c>
      <c r="K46" s="158">
        <v>4</v>
      </c>
      <c r="L46" s="178"/>
      <c r="M46" s="158">
        <v>9</v>
      </c>
    </row>
    <row r="47" spans="1:15" ht="15.75" customHeight="1">
      <c r="A47" s="34"/>
      <c r="B47" s="266" t="s">
        <v>234</v>
      </c>
      <c r="C47" s="268"/>
      <c r="D47" s="42"/>
      <c r="E47" s="85"/>
      <c r="F47" s="86"/>
      <c r="G47" s="153"/>
      <c r="H47" s="86"/>
      <c r="I47" s="153"/>
      <c r="K47" s="153"/>
      <c r="L47" s="182"/>
      <c r="M47" s="153"/>
      <c r="N47" s="149"/>
      <c r="O47" s="149"/>
    </row>
    <row r="48" spans="1:15" ht="15.75" customHeight="1">
      <c r="A48" s="34"/>
      <c r="B48" s="266" t="s">
        <v>94</v>
      </c>
      <c r="C48" s="267"/>
      <c r="D48" s="46"/>
      <c r="E48" s="78">
        <f>E46+E44+E42+E35</f>
        <v>265</v>
      </c>
      <c r="F48" s="79"/>
      <c r="G48" s="158">
        <f>+G35+G42+G44+G46</f>
        <v>249</v>
      </c>
      <c r="H48" s="79"/>
      <c r="I48" s="158">
        <f>+I35+I42+I44+I46</f>
        <v>241</v>
      </c>
      <c r="K48" s="78">
        <f>K46+K44+K42+K35</f>
        <v>1025</v>
      </c>
      <c r="L48" s="178"/>
      <c r="M48" s="158">
        <f>+M35+M42+M44+M46</f>
        <v>976</v>
      </c>
      <c r="N48" s="149"/>
      <c r="O48" s="149"/>
    </row>
    <row r="49" spans="1:15" ht="15.75" customHeight="1">
      <c r="A49" s="35"/>
      <c r="B49" s="9"/>
      <c r="C49" s="42"/>
      <c r="D49" s="42"/>
      <c r="E49" s="165"/>
      <c r="F49" s="144"/>
      <c r="G49" s="165"/>
      <c r="H49" s="88"/>
      <c r="I49" s="165"/>
      <c r="K49" s="165"/>
      <c r="L49" s="144"/>
      <c r="M49" s="165"/>
      <c r="N49" s="149"/>
      <c r="O49" s="149"/>
    </row>
    <row r="50" spans="1:15" ht="15.75" customHeight="1">
      <c r="A50" s="37" t="s">
        <v>65</v>
      </c>
      <c r="B50" s="37"/>
      <c r="C50" s="1"/>
      <c r="D50" s="1"/>
      <c r="E50" s="151"/>
      <c r="F50" s="62"/>
      <c r="G50" s="151"/>
      <c r="H50" s="5"/>
      <c r="I50" s="151"/>
      <c r="K50" s="151"/>
      <c r="L50" s="62"/>
      <c r="M50" s="151"/>
      <c r="N50" s="149"/>
      <c r="O50" s="149"/>
    </row>
    <row r="51" spans="1:15" ht="15.75" customHeight="1">
      <c r="A51" s="9" t="s">
        <v>74</v>
      </c>
      <c r="B51" s="16" t="s">
        <v>118</v>
      </c>
      <c r="C51" s="33"/>
      <c r="D51" s="33"/>
      <c r="E51" s="151"/>
      <c r="F51" s="62"/>
      <c r="G51" s="151"/>
      <c r="H51" s="5"/>
      <c r="I51" s="151"/>
      <c r="K51" s="151"/>
      <c r="L51" s="62"/>
      <c r="M51" s="151"/>
      <c r="N51" s="149"/>
      <c r="O51" s="149"/>
    </row>
    <row r="52" spans="1:15" ht="15.75" customHeight="1">
      <c r="A52" s="1" t="s">
        <v>75</v>
      </c>
      <c r="B52" s="217" t="s">
        <v>89</v>
      </c>
      <c r="C52" s="33"/>
      <c r="D52" s="33"/>
      <c r="E52" s="151">
        <v>29</v>
      </c>
      <c r="F52" s="62"/>
      <c r="G52" s="151">
        <v>29</v>
      </c>
      <c r="H52" s="5"/>
      <c r="I52" s="151">
        <v>29</v>
      </c>
      <c r="K52" s="151">
        <v>113</v>
      </c>
      <c r="L52" s="62"/>
      <c r="M52" s="151">
        <v>117</v>
      </c>
    </row>
    <row r="53" spans="1:15" ht="15.75" customHeight="1">
      <c r="A53" s="1"/>
      <c r="B53" s="217" t="s">
        <v>90</v>
      </c>
      <c r="C53" s="33"/>
      <c r="D53" s="33"/>
      <c r="E53" s="151">
        <v>10</v>
      </c>
      <c r="F53" s="62"/>
      <c r="G53" s="151">
        <v>10</v>
      </c>
      <c r="H53" s="5"/>
      <c r="I53" s="151">
        <v>10</v>
      </c>
      <c r="K53" s="151">
        <v>39</v>
      </c>
      <c r="L53" s="62"/>
      <c r="M53" s="151">
        <v>37</v>
      </c>
    </row>
    <row r="54" spans="1:15" ht="15.75" customHeight="1">
      <c r="A54" s="1"/>
      <c r="B54" s="217" t="s">
        <v>91</v>
      </c>
      <c r="C54" s="33"/>
      <c r="D54" s="33"/>
      <c r="E54" s="160">
        <v>4</v>
      </c>
      <c r="F54" s="96"/>
      <c r="G54" s="160">
        <v>4</v>
      </c>
      <c r="H54" s="80"/>
      <c r="I54" s="160">
        <v>5</v>
      </c>
      <c r="K54" s="160">
        <v>18</v>
      </c>
      <c r="L54" s="96"/>
      <c r="M54" s="160">
        <v>20</v>
      </c>
    </row>
    <row r="55" spans="1:15" ht="15.75" customHeight="1">
      <c r="A55" s="1"/>
      <c r="B55" s="217" t="s">
        <v>76</v>
      </c>
      <c r="C55" s="33"/>
      <c r="D55" s="33"/>
      <c r="E55" s="151">
        <f>+E52+E53+E54</f>
        <v>43</v>
      </c>
      <c r="F55" s="62"/>
      <c r="G55" s="151">
        <f>+G52+G53+G54</f>
        <v>43</v>
      </c>
      <c r="H55" s="5"/>
      <c r="I55" s="151">
        <f>+I52+I53+I54</f>
        <v>44</v>
      </c>
      <c r="K55" s="77">
        <f>+K52+K53+K54</f>
        <v>170</v>
      </c>
      <c r="L55" s="62"/>
      <c r="M55" s="151">
        <f>+M52+M53+M54</f>
        <v>174</v>
      </c>
    </row>
    <row r="56" spans="1:15" ht="15.75" customHeight="1">
      <c r="A56" s="32"/>
      <c r="B56" s="217" t="s">
        <v>77</v>
      </c>
      <c r="C56" s="33"/>
      <c r="D56" s="33"/>
      <c r="E56" s="151">
        <v>12</v>
      </c>
      <c r="F56" s="62"/>
      <c r="G56" s="151">
        <v>12</v>
      </c>
      <c r="H56" s="5"/>
      <c r="I56" s="151">
        <v>12</v>
      </c>
      <c r="K56" s="151">
        <v>49</v>
      </c>
      <c r="L56" s="62"/>
      <c r="M56" s="151">
        <v>45</v>
      </c>
    </row>
    <row r="57" spans="1:15" ht="15.75" customHeight="1">
      <c r="A57" s="32"/>
      <c r="B57" s="197" t="s">
        <v>246</v>
      </c>
      <c r="C57" s="265"/>
      <c r="D57" s="33"/>
      <c r="E57" s="166">
        <v>22</v>
      </c>
      <c r="F57" s="177"/>
      <c r="G57" s="166">
        <v>18</v>
      </c>
      <c r="H57" s="76"/>
      <c r="I57" s="166">
        <v>17</v>
      </c>
      <c r="K57" s="166">
        <v>78</v>
      </c>
      <c r="L57" s="177"/>
      <c r="M57" s="166">
        <v>72</v>
      </c>
    </row>
    <row r="58" spans="1:15" ht="15.75" customHeight="1">
      <c r="A58" s="32"/>
      <c r="B58" s="46" t="s">
        <v>119</v>
      </c>
      <c r="D58" s="46"/>
      <c r="E58" s="152">
        <v>77</v>
      </c>
      <c r="F58" s="152"/>
      <c r="G58" s="152">
        <f>+G55+G56+G57</f>
        <v>73</v>
      </c>
      <c r="H58" s="74"/>
      <c r="I58" s="152">
        <f>+I55+I56+I57</f>
        <v>73</v>
      </c>
      <c r="K58" s="152">
        <f>+K55+K56+K57</f>
        <v>297</v>
      </c>
      <c r="L58" s="152"/>
      <c r="M58" s="152">
        <f>+M55+M56+M57</f>
        <v>291</v>
      </c>
    </row>
    <row r="59" spans="1:15" ht="11.25" customHeight="1">
      <c r="A59" s="32"/>
      <c r="B59" s="325"/>
      <c r="C59" s="325"/>
      <c r="D59" s="217"/>
      <c r="E59" s="167"/>
      <c r="F59" s="96"/>
      <c r="G59" s="167"/>
      <c r="H59" s="80"/>
      <c r="I59" s="167"/>
      <c r="K59" s="167"/>
      <c r="L59" s="96"/>
      <c r="M59" s="167"/>
      <c r="N59" s="149"/>
    </row>
    <row r="60" spans="1:15" ht="15.75" customHeight="1">
      <c r="A60" s="36"/>
      <c r="B60" s="326" t="s">
        <v>120</v>
      </c>
      <c r="C60" s="326"/>
      <c r="D60" s="218"/>
      <c r="E60" s="157">
        <v>12</v>
      </c>
      <c r="F60" s="177"/>
      <c r="G60" s="157">
        <v>12</v>
      </c>
      <c r="H60" s="76"/>
      <c r="I60" s="157">
        <v>10</v>
      </c>
      <c r="K60" s="157">
        <v>47</v>
      </c>
      <c r="L60" s="177"/>
      <c r="M60" s="157">
        <v>39</v>
      </c>
    </row>
    <row r="61" spans="1:15" ht="15.75" customHeight="1">
      <c r="A61" s="32"/>
      <c r="B61" s="46" t="s">
        <v>96</v>
      </c>
      <c r="D61" s="46"/>
      <c r="E61" s="158">
        <f>+E60+E58</f>
        <v>89</v>
      </c>
      <c r="F61" s="178"/>
      <c r="G61" s="158">
        <f>+G60+G58</f>
        <v>85</v>
      </c>
      <c r="H61" s="79"/>
      <c r="I61" s="158">
        <f>+I58+I60</f>
        <v>83</v>
      </c>
      <c r="K61" s="78">
        <f>+K60+K58</f>
        <v>344</v>
      </c>
      <c r="L61" s="178"/>
      <c r="M61" s="158">
        <f>+M58+M60</f>
        <v>330</v>
      </c>
    </row>
    <row r="62" spans="1:15" ht="15.75" customHeight="1">
      <c r="A62" s="36"/>
      <c r="B62" s="325"/>
      <c r="C62" s="325"/>
      <c r="D62" s="217"/>
      <c r="E62" s="96"/>
      <c r="F62" s="96"/>
      <c r="G62" s="96"/>
      <c r="H62" s="80"/>
      <c r="I62" s="96"/>
      <c r="K62" s="96"/>
      <c r="L62" s="96"/>
      <c r="M62" s="96"/>
      <c r="N62" s="149"/>
    </row>
    <row r="63" spans="1:15" ht="15.75" customHeight="1">
      <c r="A63" s="37" t="s">
        <v>80</v>
      </c>
      <c r="B63" s="9"/>
      <c r="C63" s="1"/>
      <c r="D63" s="1"/>
      <c r="E63" s="168"/>
      <c r="F63" s="144"/>
      <c r="G63" s="168"/>
      <c r="H63" s="88"/>
      <c r="I63" s="168"/>
      <c r="K63" s="168"/>
      <c r="L63" s="144"/>
      <c r="M63" s="168"/>
      <c r="N63" s="149"/>
    </row>
    <row r="64" spans="1:15" ht="15.75" customHeight="1">
      <c r="A64" s="19"/>
      <c r="B64" s="197" t="s">
        <v>248</v>
      </c>
      <c r="C64" s="24"/>
      <c r="D64" s="3"/>
      <c r="E64" s="151">
        <v>28</v>
      </c>
      <c r="F64" s="62"/>
      <c r="G64" s="151">
        <v>27</v>
      </c>
      <c r="H64" s="62"/>
      <c r="I64" s="151">
        <v>30</v>
      </c>
      <c r="K64" s="151">
        <v>104</v>
      </c>
      <c r="L64" s="62"/>
      <c r="M64" s="151">
        <v>106</v>
      </c>
    </row>
    <row r="65" spans="1:15" ht="15.75" customHeight="1">
      <c r="A65" s="19"/>
      <c r="B65" s="197" t="s">
        <v>249</v>
      </c>
      <c r="C65" s="24"/>
      <c r="D65" s="3"/>
      <c r="E65" s="169">
        <v>5</v>
      </c>
      <c r="F65" s="62"/>
      <c r="G65" s="169">
        <v>4</v>
      </c>
      <c r="H65" s="62"/>
      <c r="I65" s="169">
        <v>7</v>
      </c>
      <c r="K65" s="169">
        <v>17</v>
      </c>
      <c r="L65" s="62"/>
      <c r="M65" s="169">
        <v>20</v>
      </c>
    </row>
    <row r="66" spans="1:15" ht="15.75" customHeight="1">
      <c r="A66" s="24"/>
      <c r="B66" s="197" t="s">
        <v>250</v>
      </c>
      <c r="C66" s="24"/>
      <c r="D66" s="24"/>
      <c r="E66" s="157">
        <v>13</v>
      </c>
      <c r="F66" s="177"/>
      <c r="G66" s="157">
        <v>7</v>
      </c>
      <c r="H66" s="177"/>
      <c r="I66" s="157">
        <v>7</v>
      </c>
      <c r="J66" s="149"/>
      <c r="K66" s="157">
        <v>31</v>
      </c>
      <c r="L66" s="177"/>
      <c r="M66" s="157">
        <v>19</v>
      </c>
    </row>
    <row r="67" spans="1:15" ht="15.75" customHeight="1">
      <c r="A67" s="37"/>
      <c r="B67" s="37" t="s">
        <v>97</v>
      </c>
      <c r="C67" s="1"/>
      <c r="D67" s="1"/>
      <c r="E67" s="158">
        <f>SUM(E64:E66)</f>
        <v>46</v>
      </c>
      <c r="F67" s="178"/>
      <c r="G67" s="158">
        <f>SUM(G64:G66)</f>
        <v>38</v>
      </c>
      <c r="H67" s="178"/>
      <c r="I67" s="158">
        <f>SUM(I64:I66)</f>
        <v>44</v>
      </c>
      <c r="K67" s="158">
        <f>SUM(K64:K66)</f>
        <v>152</v>
      </c>
      <c r="L67" s="178"/>
      <c r="M67" s="158">
        <f>+M64+M65+M66</f>
        <v>145</v>
      </c>
    </row>
    <row r="68" spans="1:15" ht="15.75" customHeight="1">
      <c r="A68" s="37"/>
      <c r="B68" s="37"/>
      <c r="C68" s="1"/>
      <c r="D68" s="1"/>
      <c r="E68" s="87"/>
      <c r="F68" s="88"/>
      <c r="G68" s="168"/>
      <c r="H68" s="88"/>
      <c r="I68" s="168"/>
      <c r="J68" s="149"/>
      <c r="K68" s="168"/>
      <c r="L68" s="144"/>
      <c r="M68" s="168"/>
      <c r="N68" s="149"/>
      <c r="O68" s="149"/>
    </row>
    <row r="69" spans="1:15" s="149" customFormat="1" ht="15.75" customHeight="1">
      <c r="A69" s="143" t="s">
        <v>78</v>
      </c>
      <c r="B69" s="100"/>
      <c r="C69" s="2"/>
      <c r="D69" s="2"/>
      <c r="E69" s="162">
        <v>0</v>
      </c>
      <c r="F69" s="180"/>
      <c r="G69" s="162">
        <v>0</v>
      </c>
      <c r="H69" s="180"/>
      <c r="I69" s="162">
        <v>1</v>
      </c>
      <c r="K69" s="162">
        <v>1</v>
      </c>
      <c r="L69" s="180"/>
      <c r="M69" s="162">
        <v>2</v>
      </c>
    </row>
    <row r="70" spans="1:15" ht="15.75" customHeight="1">
      <c r="A70" s="37"/>
      <c r="B70" s="4"/>
      <c r="C70" s="1"/>
      <c r="D70" s="1"/>
      <c r="E70" s="68"/>
      <c r="F70" s="44"/>
      <c r="G70" s="170"/>
      <c r="H70" s="44"/>
      <c r="I70" s="170"/>
      <c r="K70" s="170"/>
      <c r="L70" s="26"/>
      <c r="M70" s="170"/>
      <c r="N70" s="149"/>
      <c r="O70" s="149"/>
    </row>
    <row r="71" spans="1:15" ht="15.75" customHeight="1">
      <c r="A71" s="299" t="s">
        <v>235</v>
      </c>
      <c r="B71" s="143"/>
      <c r="C71" s="54"/>
      <c r="D71" s="9"/>
      <c r="E71" s="69"/>
      <c r="F71" s="19"/>
      <c r="G71" s="171"/>
      <c r="H71" s="19"/>
      <c r="I71" s="171"/>
      <c r="K71" s="171"/>
      <c r="L71" s="183"/>
      <c r="M71" s="171"/>
      <c r="N71" s="149"/>
      <c r="O71" s="149"/>
    </row>
    <row r="72" spans="1:15" ht="15.75" customHeight="1">
      <c r="A72" s="299" t="s">
        <v>57</v>
      </c>
      <c r="B72" s="149"/>
      <c r="C72" s="266"/>
      <c r="D72" s="218"/>
      <c r="E72" s="72">
        <f>+E48+E61+E67+E69</f>
        <v>400</v>
      </c>
      <c r="F72" s="73"/>
      <c r="G72" s="214">
        <f>+G48+G61+G67+G69</f>
        <v>372</v>
      </c>
      <c r="H72" s="73"/>
      <c r="I72" s="214">
        <f>+I48+I61+I67+I69</f>
        <v>369</v>
      </c>
      <c r="K72" s="72">
        <f>+K48+K61+K67+K69</f>
        <v>1522</v>
      </c>
      <c r="L72" s="184"/>
      <c r="M72" s="214">
        <f>+M48+M61+M67+M69</f>
        <v>1453</v>
      </c>
    </row>
  </sheetData>
  <mergeCells count="10">
    <mergeCell ref="B42:C42"/>
    <mergeCell ref="B59:C59"/>
    <mergeCell ref="B60:C60"/>
    <mergeCell ref="B62:C62"/>
    <mergeCell ref="A1:M1"/>
    <mergeCell ref="A2:M2"/>
    <mergeCell ref="A3:M3"/>
    <mergeCell ref="A4:M4"/>
    <mergeCell ref="E6:I6"/>
    <mergeCell ref="K6:M6"/>
  </mergeCells>
  <printOptions horizontalCentered="1"/>
  <pageMargins left="0.5" right="0.5" top="0.31" bottom="0.26" header="0.5" footer="0.2"/>
  <pageSetup scale="70" orientation="portrait" r:id="rId1"/>
  <headerFooter alignWithMargins="0"/>
  <ignoredErrors>
    <ignoredError sqref="E9:M9" numberStoredAsText="1"/>
  </ignoredErrors>
  <drawing r:id="rId2"/>
</worksheet>
</file>

<file path=xl/worksheets/sheet3.xml><?xml version="1.0" encoding="utf-8"?>
<worksheet xmlns="http://schemas.openxmlformats.org/spreadsheetml/2006/main" xmlns:r="http://schemas.openxmlformats.org/officeDocument/2006/relationships">
  <sheetPr codeName="Sheet5">
    <pageSetUpPr fitToPage="1"/>
  </sheetPr>
  <dimension ref="A1:AM64"/>
  <sheetViews>
    <sheetView zoomScaleNormal="100" zoomScaleSheetLayoutView="89" workbookViewId="0">
      <selection activeCell="D8" sqref="D8"/>
    </sheetView>
  </sheetViews>
  <sheetFormatPr defaultColWidth="10.6640625" defaultRowHeight="12.75"/>
  <cols>
    <col min="1" max="1" width="2.83203125" style="271" customWidth="1"/>
    <col min="2" max="2" width="4.6640625" style="273" customWidth="1"/>
    <col min="3" max="3" width="5.83203125" style="271" customWidth="1"/>
    <col min="4" max="4" width="83.1640625" style="271" customWidth="1"/>
    <col min="5" max="5" width="20.33203125" style="202" customWidth="1"/>
    <col min="6" max="6" width="5.1640625" style="202" customWidth="1"/>
    <col min="7" max="7" width="19" style="202" customWidth="1"/>
    <col min="8" max="8" width="1.83203125" style="271" customWidth="1"/>
    <col min="9" max="9" width="2" style="271" customWidth="1"/>
    <col min="10" max="10" width="1.83203125" style="271" customWidth="1"/>
    <col min="11" max="16384" width="10.6640625" style="271"/>
  </cols>
  <sheetData>
    <row r="1" spans="1:39" ht="15.75" customHeight="1">
      <c r="A1" s="329" t="s">
        <v>63</v>
      </c>
      <c r="B1" s="329"/>
      <c r="C1" s="329"/>
      <c r="D1" s="329"/>
      <c r="E1" s="329"/>
      <c r="F1" s="329"/>
      <c r="G1" s="329"/>
      <c r="H1" s="329"/>
      <c r="I1" s="329"/>
      <c r="J1" s="270"/>
    </row>
    <row r="2" spans="1:39" ht="15.75" customHeight="1">
      <c r="A2" s="329" t="s">
        <v>207</v>
      </c>
      <c r="B2" s="329"/>
      <c r="C2" s="329"/>
      <c r="D2" s="329"/>
      <c r="E2" s="329"/>
      <c r="F2" s="329"/>
      <c r="G2" s="329"/>
      <c r="H2" s="329"/>
      <c r="I2" s="329"/>
      <c r="J2" s="270"/>
    </row>
    <row r="3" spans="1:39" ht="15.75" customHeight="1">
      <c r="A3" s="329" t="s">
        <v>0</v>
      </c>
      <c r="B3" s="329"/>
      <c r="C3" s="329"/>
      <c r="D3" s="329"/>
      <c r="E3" s="329"/>
      <c r="F3" s="329"/>
      <c r="G3" s="329"/>
      <c r="H3" s="329"/>
      <c r="I3" s="329"/>
      <c r="J3" s="272"/>
    </row>
    <row r="4" spans="1:39" ht="8.25" customHeight="1">
      <c r="I4" s="274"/>
    </row>
    <row r="5" spans="1:39" ht="13.5" customHeight="1">
      <c r="B5" s="275"/>
      <c r="C5" s="276"/>
      <c r="D5" s="276"/>
      <c r="E5" s="203" t="s">
        <v>1</v>
      </c>
      <c r="F5" s="277"/>
      <c r="G5" s="277" t="s">
        <v>1</v>
      </c>
      <c r="H5" s="275"/>
      <c r="I5" s="278"/>
    </row>
    <row r="6" spans="1:39" ht="13.5" customHeight="1">
      <c r="B6" s="275"/>
      <c r="C6" s="276"/>
      <c r="D6" s="276"/>
      <c r="E6" s="204" t="s">
        <v>215</v>
      </c>
      <c r="F6" s="279"/>
      <c r="G6" s="204" t="s">
        <v>122</v>
      </c>
      <c r="H6" s="275"/>
      <c r="I6" s="278"/>
    </row>
    <row r="7" spans="1:39" s="280" customFormat="1" ht="19.5" customHeight="1">
      <c r="B7" s="270" t="s">
        <v>2</v>
      </c>
      <c r="C7" s="272"/>
      <c r="D7" s="272"/>
      <c r="E7" s="281" t="s">
        <v>54</v>
      </c>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row>
    <row r="8" spans="1:39" ht="19.5" customHeight="1">
      <c r="B8" s="282" t="s">
        <v>3</v>
      </c>
      <c r="C8" s="276"/>
      <c r="D8" s="276"/>
      <c r="E8" s="283"/>
      <c r="F8" s="283"/>
      <c r="G8" s="283"/>
      <c r="H8" s="276"/>
      <c r="I8" s="276"/>
    </row>
    <row r="9" spans="1:39" ht="19.5" customHeight="1">
      <c r="A9" s="284"/>
      <c r="B9" s="275"/>
      <c r="C9" s="276" t="s">
        <v>4</v>
      </c>
      <c r="D9" s="276"/>
      <c r="E9" s="285">
        <v>315</v>
      </c>
      <c r="F9" s="286"/>
      <c r="G9" s="285">
        <v>594</v>
      </c>
      <c r="H9" s="287"/>
      <c r="I9" s="276"/>
      <c r="K9" s="284"/>
    </row>
    <row r="10" spans="1:39" ht="19.5" customHeight="1">
      <c r="A10" s="284"/>
      <c r="B10" s="275"/>
      <c r="C10" s="276" t="s">
        <v>124</v>
      </c>
      <c r="D10" s="276"/>
      <c r="E10" s="258">
        <v>60</v>
      </c>
      <c r="F10" s="288"/>
      <c r="G10" s="258">
        <v>30</v>
      </c>
      <c r="H10" s="287"/>
      <c r="I10" s="276"/>
      <c r="K10" s="284"/>
    </row>
    <row r="11" spans="1:39" ht="19.5" customHeight="1">
      <c r="A11" s="284"/>
      <c r="B11" s="275"/>
      <c r="C11" s="276" t="s">
        <v>66</v>
      </c>
      <c r="E11" s="258">
        <v>253</v>
      </c>
      <c r="F11" s="258"/>
      <c r="G11" s="258">
        <v>308</v>
      </c>
      <c r="H11" s="276"/>
      <c r="I11" s="276"/>
    </row>
    <row r="12" spans="1:39" ht="19.5" customHeight="1">
      <c r="B12" s="275"/>
      <c r="C12" s="276" t="s">
        <v>5</v>
      </c>
      <c r="D12" s="276"/>
      <c r="E12" s="258">
        <v>298</v>
      </c>
      <c r="F12" s="258"/>
      <c r="G12" s="258">
        <v>301</v>
      </c>
      <c r="H12" s="276"/>
      <c r="I12" s="276"/>
    </row>
    <row r="13" spans="1:39" ht="19.5" customHeight="1">
      <c r="B13" s="275"/>
      <c r="C13" s="276" t="s">
        <v>37</v>
      </c>
      <c r="D13" s="276"/>
      <c r="E13" s="258">
        <v>13</v>
      </c>
      <c r="F13" s="258"/>
      <c r="G13" s="258">
        <v>25</v>
      </c>
      <c r="H13" s="276"/>
      <c r="I13" s="276"/>
    </row>
    <row r="14" spans="1:39" ht="19.5" customHeight="1">
      <c r="B14" s="275"/>
      <c r="C14" s="276" t="s">
        <v>236</v>
      </c>
      <c r="D14" s="276"/>
      <c r="E14" s="239"/>
      <c r="F14" s="258"/>
      <c r="G14" s="239"/>
      <c r="H14" s="276"/>
      <c r="I14" s="276"/>
    </row>
    <row r="15" spans="1:39" ht="19.5" customHeight="1">
      <c r="B15" s="275"/>
      <c r="C15" s="276" t="s">
        <v>240</v>
      </c>
      <c r="D15" s="276"/>
      <c r="E15" s="239">
        <v>4037</v>
      </c>
      <c r="F15" s="258"/>
      <c r="G15" s="239">
        <v>2054</v>
      </c>
      <c r="H15" s="276"/>
      <c r="I15" s="276"/>
    </row>
    <row r="16" spans="1:39" ht="19.5" customHeight="1">
      <c r="B16" s="275"/>
      <c r="C16" s="276" t="s">
        <v>245</v>
      </c>
      <c r="D16" s="276"/>
      <c r="E16" s="239">
        <v>3441</v>
      </c>
      <c r="F16" s="258"/>
      <c r="G16" s="239">
        <v>0</v>
      </c>
      <c r="H16" s="276"/>
      <c r="I16" s="276"/>
    </row>
    <row r="17" spans="1:9" ht="19.5" customHeight="1">
      <c r="B17" s="275"/>
      <c r="C17" s="276" t="s">
        <v>6</v>
      </c>
      <c r="D17" s="276"/>
      <c r="E17" s="259">
        <v>93</v>
      </c>
      <c r="F17" s="258"/>
      <c r="G17" s="259">
        <v>58</v>
      </c>
      <c r="H17" s="276"/>
      <c r="I17" s="276"/>
    </row>
    <row r="18" spans="1:9" ht="19.5" customHeight="1">
      <c r="B18" s="276" t="s">
        <v>7</v>
      </c>
      <c r="C18" s="276"/>
      <c r="D18" s="276"/>
      <c r="E18" s="239">
        <f>SUM(E9:E17)</f>
        <v>8510</v>
      </c>
      <c r="F18" s="258"/>
      <c r="G18" s="239">
        <f>SUM(G9:G17)</f>
        <v>3370</v>
      </c>
      <c r="H18" s="276"/>
      <c r="I18" s="276"/>
    </row>
    <row r="19" spans="1:9" ht="19.5" customHeight="1">
      <c r="B19" s="276" t="s">
        <v>126</v>
      </c>
      <c r="C19" s="276"/>
      <c r="D19" s="276"/>
      <c r="E19" s="239">
        <v>105</v>
      </c>
      <c r="F19" s="258"/>
      <c r="G19" s="239">
        <v>80</v>
      </c>
      <c r="H19" s="276"/>
      <c r="I19" s="276"/>
    </row>
    <row r="20" spans="1:9" ht="19.5" customHeight="1">
      <c r="B20" s="276" t="s">
        <v>48</v>
      </c>
      <c r="C20" s="276"/>
      <c r="D20" s="276"/>
      <c r="E20" s="260">
        <v>164</v>
      </c>
      <c r="F20" s="258"/>
      <c r="G20" s="260">
        <v>164</v>
      </c>
      <c r="H20" s="276"/>
      <c r="I20" s="276"/>
    </row>
    <row r="21" spans="1:9" ht="19.5" customHeight="1">
      <c r="B21" s="276" t="s">
        <v>38</v>
      </c>
      <c r="C21" s="276"/>
      <c r="D21" s="276"/>
      <c r="E21" s="260">
        <v>433</v>
      </c>
      <c r="F21" s="258"/>
      <c r="G21" s="260">
        <v>504</v>
      </c>
      <c r="H21" s="276"/>
      <c r="I21" s="276"/>
    </row>
    <row r="22" spans="1:9" ht="19.5" customHeight="1">
      <c r="B22" s="276" t="s">
        <v>8</v>
      </c>
      <c r="C22" s="276"/>
      <c r="D22" s="276"/>
      <c r="E22" s="318">
        <v>5127</v>
      </c>
      <c r="F22" s="258"/>
      <c r="G22" s="260">
        <v>4800</v>
      </c>
      <c r="H22" s="276"/>
      <c r="I22" s="276"/>
    </row>
    <row r="23" spans="1:9" ht="19.5" customHeight="1">
      <c r="B23" s="276" t="s">
        <v>9</v>
      </c>
      <c r="C23" s="276"/>
      <c r="D23" s="276"/>
      <c r="E23" s="100">
        <v>1719</v>
      </c>
      <c r="F23" s="258"/>
      <c r="G23" s="260">
        <v>1631</v>
      </c>
      <c r="H23" s="289"/>
      <c r="I23" s="276"/>
    </row>
    <row r="24" spans="1:9" ht="19.5" customHeight="1">
      <c r="B24" s="276" t="s">
        <v>10</v>
      </c>
      <c r="C24" s="276"/>
      <c r="D24" s="276"/>
      <c r="E24" s="260">
        <v>149</v>
      </c>
      <c r="F24" s="258"/>
      <c r="G24" s="260">
        <v>173</v>
      </c>
      <c r="H24" s="290"/>
      <c r="I24" s="276"/>
    </row>
    <row r="25" spans="1:9" ht="19.5" customHeight="1" thickBot="1">
      <c r="B25" s="276" t="s">
        <v>11</v>
      </c>
      <c r="C25" s="275"/>
      <c r="D25" s="275"/>
      <c r="E25" s="261">
        <f>SUM(E18:E24)</f>
        <v>16207</v>
      </c>
      <c r="F25" s="291"/>
      <c r="G25" s="261">
        <f>SUM(G18:G24)</f>
        <v>10722</v>
      </c>
      <c r="H25" s="290"/>
      <c r="I25" s="276"/>
    </row>
    <row r="26" spans="1:9" ht="9.75" customHeight="1" thickTop="1">
      <c r="F26" s="292"/>
      <c r="I26" s="276"/>
    </row>
    <row r="27" spans="1:9" ht="19.5" customHeight="1">
      <c r="A27" s="273"/>
      <c r="B27" s="275" t="s">
        <v>167</v>
      </c>
      <c r="C27" s="276"/>
      <c r="D27" s="276"/>
      <c r="E27" s="262"/>
      <c r="F27" s="283"/>
      <c r="G27" s="262"/>
      <c r="H27" s="293"/>
      <c r="I27" s="276"/>
    </row>
    <row r="28" spans="1:9" ht="19.5" customHeight="1">
      <c r="B28" s="282" t="s">
        <v>12</v>
      </c>
      <c r="C28" s="272"/>
      <c r="D28" s="276"/>
      <c r="E28" s="318"/>
      <c r="F28" s="283"/>
      <c r="G28" s="262"/>
      <c r="H28" s="276"/>
      <c r="I28" s="276"/>
    </row>
    <row r="29" spans="1:9" ht="19.5" customHeight="1">
      <c r="B29" s="275"/>
      <c r="C29" s="276" t="s">
        <v>13</v>
      </c>
      <c r="D29" s="276"/>
      <c r="E29" s="263">
        <v>142</v>
      </c>
      <c r="F29" s="286"/>
      <c r="G29" s="263">
        <v>125</v>
      </c>
      <c r="H29" s="276"/>
      <c r="I29" s="276"/>
    </row>
    <row r="30" spans="1:9" ht="19.5" customHeight="1">
      <c r="B30" s="275"/>
      <c r="C30" s="276" t="s">
        <v>67</v>
      </c>
      <c r="D30" s="276"/>
      <c r="E30" s="198">
        <v>82</v>
      </c>
      <c r="F30" s="294"/>
      <c r="G30" s="198">
        <v>137</v>
      </c>
      <c r="H30" s="276"/>
      <c r="I30" s="276"/>
    </row>
    <row r="31" spans="1:9" ht="19.5" customHeight="1">
      <c r="B31" s="275"/>
      <c r="C31" s="276" t="s">
        <v>14</v>
      </c>
      <c r="D31" s="276"/>
      <c r="E31" s="198">
        <v>122</v>
      </c>
      <c r="F31" s="294"/>
      <c r="G31" s="198">
        <v>114</v>
      </c>
      <c r="H31" s="276"/>
      <c r="I31" s="276"/>
    </row>
    <row r="32" spans="1:9" ht="19.5" customHeight="1">
      <c r="B32" s="275"/>
      <c r="C32" s="276" t="s">
        <v>15</v>
      </c>
      <c r="D32" s="276"/>
      <c r="E32" s="198">
        <v>122</v>
      </c>
      <c r="F32" s="294"/>
      <c r="G32" s="198">
        <v>105</v>
      </c>
      <c r="H32" s="276"/>
      <c r="I32" s="276"/>
    </row>
    <row r="33" spans="2:11" ht="19.5" customHeight="1">
      <c r="B33" s="271"/>
      <c r="C33" s="276" t="s">
        <v>221</v>
      </c>
      <c r="D33" s="276"/>
      <c r="E33" s="198">
        <v>119</v>
      </c>
      <c r="F33" s="294"/>
      <c r="G33" s="198">
        <v>71</v>
      </c>
      <c r="H33" s="276"/>
      <c r="I33" s="276"/>
      <c r="K33" s="295"/>
    </row>
    <row r="34" spans="2:11" ht="19.5" customHeight="1">
      <c r="B34" s="271"/>
      <c r="C34" s="276" t="s">
        <v>45</v>
      </c>
      <c r="D34" s="276"/>
      <c r="E34" s="198">
        <v>26</v>
      </c>
      <c r="F34" s="294"/>
      <c r="G34" s="198">
        <v>23</v>
      </c>
      <c r="H34" s="276"/>
      <c r="I34" s="276"/>
      <c r="K34" s="295"/>
    </row>
    <row r="35" spans="2:11" ht="19.5" customHeight="1">
      <c r="B35" s="271"/>
      <c r="C35" s="276" t="s">
        <v>236</v>
      </c>
      <c r="D35" s="276"/>
      <c r="E35" s="198"/>
      <c r="F35" s="294"/>
      <c r="G35" s="198"/>
      <c r="H35" s="276"/>
      <c r="I35" s="276"/>
      <c r="K35" s="295"/>
    </row>
    <row r="36" spans="2:11" ht="19.5" customHeight="1">
      <c r="B36" s="271"/>
      <c r="C36" s="276" t="s">
        <v>240</v>
      </c>
      <c r="D36" s="276"/>
      <c r="E36" s="198">
        <v>4037</v>
      </c>
      <c r="F36" s="294"/>
      <c r="G36" s="198">
        <v>2054</v>
      </c>
      <c r="H36" s="276"/>
      <c r="I36" s="276"/>
      <c r="K36" s="295"/>
    </row>
    <row r="37" spans="2:11" ht="19.5" customHeight="1">
      <c r="B37" s="271"/>
      <c r="C37" s="276" t="s">
        <v>230</v>
      </c>
      <c r="D37" s="276"/>
      <c r="E37" s="198">
        <v>3441</v>
      </c>
      <c r="F37" s="294"/>
      <c r="G37" s="198">
        <v>0</v>
      </c>
      <c r="H37" s="276"/>
      <c r="I37" s="276"/>
      <c r="K37" s="295"/>
    </row>
    <row r="38" spans="2:11" ht="19.5" customHeight="1">
      <c r="B38" s="271"/>
      <c r="C38" s="276" t="s">
        <v>114</v>
      </c>
      <c r="D38" s="276"/>
      <c r="E38" s="264">
        <v>140</v>
      </c>
      <c r="F38" s="294"/>
      <c r="G38" s="264">
        <v>225</v>
      </c>
      <c r="H38" s="276"/>
      <c r="I38" s="276"/>
      <c r="K38" s="295"/>
    </row>
    <row r="39" spans="2:11" ht="19.5" customHeight="1">
      <c r="B39" s="276" t="s">
        <v>16</v>
      </c>
      <c r="C39" s="276"/>
      <c r="D39" s="276"/>
      <c r="E39" s="198">
        <f>SUM(E29:E38)</f>
        <v>8231</v>
      </c>
      <c r="F39" s="294"/>
      <c r="G39" s="198">
        <f>SUM(G29:G38)</f>
        <v>2854</v>
      </c>
      <c r="H39" s="296"/>
      <c r="I39" s="276"/>
      <c r="J39" s="297"/>
    </row>
    <row r="40" spans="2:11" ht="19.5" customHeight="1">
      <c r="B40" s="276" t="s">
        <v>43</v>
      </c>
      <c r="D40" s="276"/>
      <c r="E40" s="198">
        <v>2181</v>
      </c>
      <c r="F40" s="294"/>
      <c r="G40" s="198">
        <v>1867</v>
      </c>
      <c r="H40" s="276"/>
      <c r="I40" s="276"/>
    </row>
    <row r="41" spans="2:11" ht="19.5" customHeight="1">
      <c r="B41" s="276" t="s">
        <v>39</v>
      </c>
      <c r="C41" s="276"/>
      <c r="D41" s="276"/>
      <c r="E41" s="317">
        <v>698</v>
      </c>
      <c r="F41" s="294"/>
      <c r="G41" s="198">
        <v>683</v>
      </c>
      <c r="H41" s="276"/>
    </row>
    <row r="42" spans="2:11" ht="19.5" customHeight="1">
      <c r="B42" s="276" t="s">
        <v>17</v>
      </c>
      <c r="C42" s="276"/>
      <c r="D42" s="276"/>
      <c r="E42" s="198">
        <v>170</v>
      </c>
      <c r="F42" s="294"/>
      <c r="G42" s="198">
        <v>160</v>
      </c>
      <c r="H42" s="276"/>
    </row>
    <row r="43" spans="2:11" ht="19.5" customHeight="1">
      <c r="B43" s="276" t="s">
        <v>18</v>
      </c>
      <c r="C43" s="276"/>
      <c r="D43" s="276"/>
      <c r="E43" s="199">
        <v>198</v>
      </c>
      <c r="F43" s="294"/>
      <c r="G43" s="199">
        <v>199</v>
      </c>
      <c r="H43" s="276"/>
    </row>
    <row r="44" spans="2:11" ht="19.5" customHeight="1">
      <c r="B44" s="276" t="s">
        <v>19</v>
      </c>
      <c r="C44" s="276"/>
      <c r="D44" s="276"/>
      <c r="E44" s="198">
        <f>SUM(E39:E43)</f>
        <v>11478</v>
      </c>
      <c r="F44" s="294"/>
      <c r="G44" s="198">
        <f>SUM(G39:G43)</f>
        <v>5763</v>
      </c>
      <c r="H44" s="276"/>
    </row>
    <row r="45" spans="2:11" ht="12.75" customHeight="1">
      <c r="B45" s="276"/>
      <c r="C45" s="276"/>
      <c r="D45" s="276"/>
      <c r="E45" s="198"/>
      <c r="F45" s="200"/>
      <c r="G45" s="198"/>
      <c r="H45" s="276"/>
    </row>
    <row r="46" spans="2:11" ht="19.5" customHeight="1">
      <c r="B46" s="275" t="s">
        <v>208</v>
      </c>
      <c r="C46" s="276"/>
      <c r="D46" s="276"/>
      <c r="E46" s="198"/>
      <c r="F46" s="200"/>
      <c r="G46" s="198"/>
      <c r="H46" s="276"/>
    </row>
    <row r="47" spans="2:11" ht="19.5" customHeight="1">
      <c r="B47" s="275" t="s">
        <v>144</v>
      </c>
      <c r="C47" s="276"/>
      <c r="D47" s="276"/>
      <c r="E47" s="198">
        <v>0</v>
      </c>
      <c r="F47" s="262"/>
      <c r="G47" s="198">
        <v>15</v>
      </c>
      <c r="H47" s="276"/>
    </row>
    <row r="48" spans="2:11" ht="19.5" customHeight="1">
      <c r="B48" s="275" t="s">
        <v>133</v>
      </c>
      <c r="C48" s="276"/>
      <c r="D48" s="276"/>
      <c r="E48" s="262"/>
      <c r="F48" s="262"/>
      <c r="G48" s="262"/>
      <c r="H48" s="260"/>
    </row>
    <row r="49" spans="2:8" ht="19.5" customHeight="1">
      <c r="B49" s="276" t="s">
        <v>134</v>
      </c>
      <c r="C49" s="276"/>
      <c r="D49" s="276"/>
      <c r="E49" s="262"/>
      <c r="F49" s="262"/>
      <c r="G49" s="262"/>
      <c r="H49" s="260"/>
    </row>
    <row r="50" spans="2:8" ht="19.5" customHeight="1">
      <c r="B50" s="276" t="s">
        <v>135</v>
      </c>
      <c r="C50" s="276"/>
      <c r="D50" s="276"/>
      <c r="E50" s="198">
        <v>2</v>
      </c>
      <c r="F50" s="198"/>
      <c r="G50" s="198">
        <v>2</v>
      </c>
      <c r="H50" s="260"/>
    </row>
    <row r="51" spans="2:8" ht="19.5" customHeight="1">
      <c r="B51" s="276" t="s">
        <v>136</v>
      </c>
      <c r="C51" s="276"/>
      <c r="D51" s="276"/>
      <c r="E51" s="198">
        <v>0</v>
      </c>
      <c r="F51" s="198"/>
      <c r="G51" s="198">
        <v>0</v>
      </c>
      <c r="H51" s="260"/>
    </row>
    <row r="52" spans="2:8" ht="19.5" customHeight="1">
      <c r="B52" s="276" t="s">
        <v>137</v>
      </c>
      <c r="C52" s="276"/>
      <c r="D52" s="276"/>
      <c r="E52" s="198">
        <v>3780</v>
      </c>
      <c r="F52" s="198"/>
      <c r="G52" s="198">
        <v>3736</v>
      </c>
      <c r="H52" s="260"/>
    </row>
    <row r="53" spans="2:8" ht="19.5" customHeight="1">
      <c r="B53" s="276" t="s">
        <v>138</v>
      </c>
      <c r="C53" s="276"/>
      <c r="D53" s="276"/>
      <c r="E53" s="198">
        <v>-796</v>
      </c>
      <c r="F53" s="198"/>
      <c r="G53" s="198">
        <v>-10</v>
      </c>
      <c r="H53" s="260"/>
    </row>
    <row r="54" spans="2:8" ht="19.5" customHeight="1">
      <c r="B54" s="276" t="s">
        <v>139</v>
      </c>
      <c r="C54" s="276"/>
      <c r="D54" s="262"/>
      <c r="E54" s="198">
        <v>-272</v>
      </c>
      <c r="F54" s="198"/>
      <c r="G54" s="198">
        <v>-406</v>
      </c>
      <c r="H54" s="260"/>
    </row>
    <row r="55" spans="2:8" ht="19.5" customHeight="1">
      <c r="B55" s="276" t="s">
        <v>140</v>
      </c>
      <c r="C55" s="276"/>
      <c r="D55" s="276"/>
      <c r="E55" s="199">
        <v>2004</v>
      </c>
      <c r="F55" s="198"/>
      <c r="G55" s="199">
        <v>1610</v>
      </c>
      <c r="H55" s="260"/>
    </row>
    <row r="56" spans="2:8" ht="19.5" customHeight="1">
      <c r="B56" s="276" t="s">
        <v>127</v>
      </c>
      <c r="C56" s="276"/>
      <c r="D56" s="276"/>
      <c r="E56" s="200">
        <f>SUM(E50:E55)</f>
        <v>4718</v>
      </c>
      <c r="F56" s="200"/>
      <c r="G56" s="200">
        <f>SUM(G50:G55)</f>
        <v>4932</v>
      </c>
      <c r="H56" s="239"/>
    </row>
    <row r="57" spans="2:8" ht="19.5" customHeight="1">
      <c r="B57" s="276" t="s">
        <v>123</v>
      </c>
      <c r="C57" s="276"/>
      <c r="D57" s="276"/>
      <c r="E57" s="199">
        <v>11</v>
      </c>
      <c r="F57" s="198"/>
      <c r="G57" s="199">
        <v>12</v>
      </c>
      <c r="H57" s="260"/>
    </row>
    <row r="58" spans="2:8" ht="19.5" customHeight="1">
      <c r="B58" s="276" t="s">
        <v>125</v>
      </c>
      <c r="E58" s="199">
        <f>E57+E56</f>
        <v>4729</v>
      </c>
      <c r="F58" s="198"/>
      <c r="G58" s="199">
        <f>G57+G56</f>
        <v>4944</v>
      </c>
    </row>
    <row r="59" spans="2:8" ht="19.5" customHeight="1" thickBot="1">
      <c r="B59" s="276" t="s">
        <v>168</v>
      </c>
      <c r="E59" s="201">
        <f>E58+E44+E47</f>
        <v>16207</v>
      </c>
      <c r="F59" s="286"/>
      <c r="G59" s="201">
        <f>G58+G44+G47</f>
        <v>10722</v>
      </c>
    </row>
    <row r="60" spans="2:8" ht="13.5" thickTop="1"/>
    <row r="62" spans="2:8">
      <c r="E62" s="298"/>
      <c r="G62" s="298"/>
    </row>
    <row r="63" spans="2:8">
      <c r="D63" s="276"/>
      <c r="E63" s="276"/>
      <c r="F63" s="276"/>
      <c r="G63" s="276"/>
      <c r="H63" s="276"/>
    </row>
    <row r="64" spans="2:8">
      <c r="D64" s="276"/>
      <c r="E64" s="276"/>
      <c r="F64" s="276"/>
      <c r="G64" s="276"/>
      <c r="H64" s="276"/>
    </row>
  </sheetData>
  <mergeCells count="3">
    <mergeCell ref="A1:I1"/>
    <mergeCell ref="A2:I2"/>
    <mergeCell ref="A3:I3"/>
  </mergeCells>
  <phoneticPr fontId="1" type="noConversion"/>
  <printOptions horizontalCentered="1"/>
  <pageMargins left="0.5" right="0.5" top="0.32" bottom="0.75" header="0.17" footer="0.5"/>
  <pageSetup scale="70" orientation="portrait" r:id="rId1"/>
  <headerFooter alignWithMargins="0"/>
  <ignoredErrors>
    <ignoredError sqref="E6:G6" numberStoredAsText="1"/>
  </ignoredErrors>
</worksheet>
</file>

<file path=xl/worksheets/sheet4.xml><?xml version="1.0" encoding="utf-8"?>
<worksheet xmlns="http://schemas.openxmlformats.org/spreadsheetml/2006/main" xmlns:r="http://schemas.openxmlformats.org/officeDocument/2006/relationships">
  <dimension ref="A1:G59"/>
  <sheetViews>
    <sheetView workbookViewId="0">
      <selection activeCell="A11" sqref="A11"/>
    </sheetView>
  </sheetViews>
  <sheetFormatPr defaultColWidth="10.6640625" defaultRowHeight="12.75"/>
  <cols>
    <col min="1" max="1" width="94" style="105" customWidth="1"/>
    <col min="2" max="2" width="6.1640625" style="105" customWidth="1"/>
    <col min="3" max="3" width="19.5" style="105" customWidth="1"/>
    <col min="4" max="4" width="1.83203125" style="105" customWidth="1"/>
    <col min="5" max="5" width="19.6640625" style="105" customWidth="1"/>
    <col min="6" max="6" width="1.83203125" style="105" customWidth="1"/>
    <col min="7" max="7" width="20.1640625" style="105" customWidth="1"/>
    <col min="8" max="16384" width="10.6640625" style="105"/>
  </cols>
  <sheetData>
    <row r="1" spans="1:7">
      <c r="A1" s="331" t="s">
        <v>63</v>
      </c>
      <c r="B1" s="331"/>
      <c r="C1" s="331"/>
      <c r="D1" s="331"/>
      <c r="E1" s="331"/>
      <c r="F1" s="331"/>
      <c r="G1" s="331"/>
    </row>
    <row r="2" spans="1:7">
      <c r="A2" s="331" t="s">
        <v>178</v>
      </c>
      <c r="B2" s="331"/>
      <c r="C2" s="331"/>
      <c r="D2" s="331"/>
      <c r="E2" s="331"/>
      <c r="F2" s="331"/>
      <c r="G2" s="331"/>
    </row>
    <row r="3" spans="1:7">
      <c r="A3" s="331" t="s">
        <v>179</v>
      </c>
      <c r="B3" s="331"/>
      <c r="C3" s="331"/>
      <c r="D3" s="331"/>
      <c r="E3" s="331"/>
      <c r="F3" s="331"/>
      <c r="G3" s="331"/>
    </row>
    <row r="4" spans="1:7">
      <c r="A4" s="331" t="s">
        <v>53</v>
      </c>
      <c r="B4" s="331"/>
      <c r="C4" s="331"/>
      <c r="D4" s="331"/>
      <c r="E4" s="331"/>
      <c r="F4" s="331"/>
      <c r="G4" s="331"/>
    </row>
    <row r="5" spans="1:7">
      <c r="A5" s="331" t="s">
        <v>54</v>
      </c>
      <c r="B5" s="333"/>
      <c r="C5" s="333"/>
      <c r="D5" s="333"/>
      <c r="E5" s="333"/>
      <c r="F5" s="333"/>
      <c r="G5" s="333"/>
    </row>
    <row r="6" spans="1:7">
      <c r="A6" s="315"/>
      <c r="B6" s="316"/>
      <c r="C6" s="316"/>
      <c r="D6" s="316"/>
      <c r="E6" s="316"/>
      <c r="F6" s="316"/>
      <c r="G6" s="316"/>
    </row>
    <row r="7" spans="1:7" ht="17.25" customHeight="1">
      <c r="A7" s="104"/>
      <c r="B7" s="104"/>
      <c r="C7" s="330" t="s">
        <v>99</v>
      </c>
      <c r="D7" s="330"/>
      <c r="E7" s="330"/>
      <c r="F7" s="330"/>
      <c r="G7" s="330"/>
    </row>
    <row r="8" spans="1:7" ht="17.25" customHeight="1">
      <c r="A8" s="104"/>
      <c r="B8" s="104"/>
      <c r="C8" s="228" t="s">
        <v>1</v>
      </c>
      <c r="D8" s="106"/>
      <c r="E8" s="63" t="s">
        <v>142</v>
      </c>
      <c r="F8" s="106"/>
      <c r="G8" s="106" t="s">
        <v>1</v>
      </c>
    </row>
    <row r="9" spans="1:7" ht="17.25" customHeight="1">
      <c r="A9" s="104"/>
      <c r="B9" s="104"/>
      <c r="C9" s="229" t="s">
        <v>215</v>
      </c>
      <c r="D9" s="8"/>
      <c r="E9" s="55" t="s">
        <v>215</v>
      </c>
      <c r="F9" s="8"/>
      <c r="G9" s="8" t="s">
        <v>122</v>
      </c>
    </row>
    <row r="10" spans="1:7" ht="17.25" customHeight="1">
      <c r="A10" s="107" t="s">
        <v>195</v>
      </c>
      <c r="B10" s="107"/>
      <c r="C10" s="230">
        <v>137</v>
      </c>
      <c r="D10" s="108">
        <v>43</v>
      </c>
      <c r="E10" s="128">
        <v>101</v>
      </c>
      <c r="G10" s="128">
        <v>43</v>
      </c>
    </row>
    <row r="11" spans="1:7" ht="6.75" customHeight="1">
      <c r="A11" s="113"/>
      <c r="B11" s="113"/>
      <c r="C11" s="114"/>
      <c r="D11" s="114"/>
      <c r="E11" s="114"/>
      <c r="F11" s="115"/>
      <c r="G11" s="114"/>
    </row>
    <row r="12" spans="1:7" ht="15" customHeight="1">
      <c r="A12" s="105" t="s">
        <v>176</v>
      </c>
    </row>
    <row r="13" spans="1:7" ht="17.25" customHeight="1">
      <c r="A13" s="109" t="s">
        <v>210</v>
      </c>
      <c r="C13" s="130">
        <v>1</v>
      </c>
      <c r="D13" s="116"/>
      <c r="E13" s="130">
        <v>0</v>
      </c>
      <c r="F13" s="116"/>
      <c r="G13" s="130">
        <v>2</v>
      </c>
    </row>
    <row r="14" spans="1:7" ht="17.25" customHeight="1">
      <c r="A14" s="109" t="s">
        <v>187</v>
      </c>
      <c r="C14" s="130">
        <v>2</v>
      </c>
      <c r="D14" s="116"/>
      <c r="E14" s="130">
        <v>0</v>
      </c>
      <c r="F14" s="116"/>
      <c r="G14" s="130">
        <v>3</v>
      </c>
    </row>
    <row r="15" spans="1:7" ht="17.25" customHeight="1">
      <c r="A15" s="109" t="s">
        <v>28</v>
      </c>
      <c r="C15" s="130">
        <v>1</v>
      </c>
      <c r="D15" s="116"/>
      <c r="E15" s="130">
        <v>2</v>
      </c>
      <c r="F15" s="116"/>
      <c r="G15" s="130">
        <v>8</v>
      </c>
    </row>
    <row r="16" spans="1:7" ht="17.25" customHeight="1">
      <c r="A16" s="109" t="s">
        <v>92</v>
      </c>
      <c r="C16" s="130">
        <v>2</v>
      </c>
      <c r="D16" s="116"/>
      <c r="E16" s="130">
        <v>2</v>
      </c>
      <c r="F16" s="116"/>
      <c r="G16" s="130">
        <v>6</v>
      </c>
    </row>
    <row r="17" spans="1:7" ht="17.25" customHeight="1">
      <c r="A17" s="109" t="s">
        <v>217</v>
      </c>
      <c r="B17" s="109"/>
      <c r="C17" s="130">
        <v>3</v>
      </c>
      <c r="D17" s="116"/>
      <c r="E17" s="130">
        <v>1</v>
      </c>
      <c r="F17" s="116"/>
      <c r="G17" s="130">
        <v>0</v>
      </c>
    </row>
    <row r="18" spans="1:7" ht="17.25" customHeight="1">
      <c r="A18" s="109" t="s">
        <v>165</v>
      </c>
      <c r="C18" s="130">
        <v>0</v>
      </c>
      <c r="D18" s="116"/>
      <c r="E18" s="130">
        <v>2</v>
      </c>
      <c r="F18" s="116"/>
      <c r="G18" s="130">
        <v>0</v>
      </c>
    </row>
    <row r="19" spans="1:7" ht="17.25" customHeight="1">
      <c r="A19" s="194" t="s">
        <v>216</v>
      </c>
      <c r="B19" s="109"/>
      <c r="C19" s="190">
        <v>0</v>
      </c>
      <c r="D19" s="191"/>
      <c r="E19" s="190">
        <v>-3</v>
      </c>
      <c r="F19" s="191"/>
      <c r="G19" s="190">
        <v>0</v>
      </c>
    </row>
    <row r="20" spans="1:7" ht="17.25" customHeight="1">
      <c r="A20" s="109" t="s">
        <v>49</v>
      </c>
      <c r="C20" s="130">
        <v>0</v>
      </c>
      <c r="D20" s="116"/>
      <c r="E20" s="130">
        <v>0</v>
      </c>
      <c r="F20" s="116"/>
      <c r="G20" s="130">
        <v>-3</v>
      </c>
    </row>
    <row r="21" spans="1:7" ht="17.25" customHeight="1">
      <c r="A21" s="109" t="s">
        <v>197</v>
      </c>
      <c r="C21" s="130">
        <v>0</v>
      </c>
      <c r="D21" s="116"/>
      <c r="E21" s="130">
        <v>0</v>
      </c>
      <c r="F21" s="116"/>
      <c r="G21" s="130">
        <v>-12</v>
      </c>
    </row>
    <row r="22" spans="1:7" ht="17.25" customHeight="1">
      <c r="A22" s="109" t="s">
        <v>198</v>
      </c>
      <c r="C22" s="131">
        <v>0</v>
      </c>
      <c r="D22" s="116"/>
      <c r="E22" s="131">
        <v>0</v>
      </c>
      <c r="F22" s="116"/>
      <c r="G22" s="131">
        <v>87</v>
      </c>
    </row>
    <row r="23" spans="1:7" ht="17.25" customHeight="1">
      <c r="A23" s="109" t="s">
        <v>55</v>
      </c>
      <c r="B23" s="109"/>
      <c r="C23" s="190">
        <f>SUM(C13:C22)</f>
        <v>9</v>
      </c>
      <c r="D23" s="191"/>
      <c r="E23" s="190">
        <f>SUM(E13:E22)</f>
        <v>4</v>
      </c>
      <c r="F23" s="191"/>
      <c r="G23" s="190">
        <v>91</v>
      </c>
    </row>
    <row r="24" spans="1:7" ht="7.5" customHeight="1">
      <c r="A24" s="109"/>
      <c r="B24" s="109"/>
      <c r="C24" s="190"/>
      <c r="D24" s="191"/>
      <c r="E24" s="190"/>
      <c r="F24" s="191"/>
      <c r="G24" s="190"/>
    </row>
    <row r="25" spans="1:7" ht="13.5" customHeight="1">
      <c r="A25" s="109" t="s">
        <v>205</v>
      </c>
      <c r="B25" s="109"/>
      <c r="C25" s="190">
        <v>-3</v>
      </c>
      <c r="D25" s="191"/>
      <c r="E25" s="190">
        <v>-2</v>
      </c>
      <c r="F25" s="191"/>
      <c r="G25" s="193">
        <v>-37</v>
      </c>
    </row>
    <row r="26" spans="1:7" ht="15" customHeight="1">
      <c r="A26" s="109" t="s">
        <v>193</v>
      </c>
      <c r="B26" s="109"/>
      <c r="C26" s="131">
        <v>-33</v>
      </c>
      <c r="D26" s="191"/>
      <c r="E26" s="131">
        <v>-2</v>
      </c>
      <c r="F26" s="191"/>
      <c r="G26" s="131">
        <v>2</v>
      </c>
    </row>
    <row r="27" spans="1:7" ht="17.25" customHeight="1">
      <c r="A27" s="109" t="s">
        <v>202</v>
      </c>
      <c r="B27" s="109"/>
      <c r="C27" s="130">
        <f>SUM(C23:C26)</f>
        <v>-27</v>
      </c>
      <c r="D27" s="116"/>
      <c r="E27" s="130">
        <f>SUM(E23:E26)</f>
        <v>0</v>
      </c>
      <c r="F27" s="116"/>
      <c r="G27" s="130">
        <v>56</v>
      </c>
    </row>
    <row r="28" spans="1:7" ht="9" customHeight="1">
      <c r="A28" s="109"/>
      <c r="B28" s="109"/>
      <c r="C28" s="130"/>
      <c r="D28" s="116"/>
      <c r="E28" s="130"/>
      <c r="F28" s="116"/>
      <c r="G28" s="130"/>
    </row>
    <row r="29" spans="1:7" ht="17.25" customHeight="1" thickBot="1">
      <c r="A29" s="111" t="s">
        <v>177</v>
      </c>
      <c r="B29" s="111"/>
      <c r="C29" s="132">
        <f>C10+C27</f>
        <v>110</v>
      </c>
      <c r="D29" s="112"/>
      <c r="E29" s="132">
        <f>E10+E27</f>
        <v>101</v>
      </c>
      <c r="F29" s="117"/>
      <c r="G29" s="132">
        <v>99</v>
      </c>
    </row>
    <row r="30" spans="1:7" ht="13.5" thickTop="1">
      <c r="A30" s="113"/>
      <c r="B30" s="113"/>
      <c r="C30" s="118"/>
      <c r="D30" s="118"/>
      <c r="E30" s="118"/>
      <c r="G30" s="118"/>
    </row>
    <row r="31" spans="1:7" ht="17.25" customHeight="1">
      <c r="A31" s="107"/>
      <c r="B31" s="107"/>
      <c r="C31" s="118"/>
      <c r="D31" s="118"/>
      <c r="E31" s="118"/>
      <c r="G31" s="118"/>
    </row>
    <row r="32" spans="1:7" ht="17.25" customHeight="1">
      <c r="A32" s="107" t="s">
        <v>196</v>
      </c>
      <c r="C32" s="119">
        <v>0.69</v>
      </c>
      <c r="D32" s="119"/>
      <c r="E32" s="119">
        <v>0.5</v>
      </c>
      <c r="G32" s="119">
        <v>0.2</v>
      </c>
    </row>
    <row r="33" spans="1:7" ht="17.25" customHeight="1">
      <c r="A33" s="109" t="s">
        <v>180</v>
      </c>
      <c r="B33" s="109"/>
      <c r="C33" s="188">
        <v>-0.14000000000000001</v>
      </c>
      <c r="D33" s="189"/>
      <c r="E33" s="188">
        <v>0</v>
      </c>
      <c r="F33" s="189"/>
      <c r="G33" s="188">
        <v>0.26</v>
      </c>
    </row>
    <row r="34" spans="1:7" ht="6.75" customHeight="1">
      <c r="A34" s="109"/>
      <c r="B34" s="109"/>
      <c r="C34" s="120"/>
      <c r="D34" s="120"/>
      <c r="E34" s="120"/>
      <c r="G34" s="120"/>
    </row>
    <row r="35" spans="1:7" ht="17.25" customHeight="1" thickBot="1">
      <c r="A35" s="111" t="s">
        <v>181</v>
      </c>
      <c r="B35" s="111"/>
      <c r="C35" s="121">
        <f>+C32+C33</f>
        <v>0.54999999999999993</v>
      </c>
      <c r="D35" s="122"/>
      <c r="E35" s="121">
        <f>+E32+E33</f>
        <v>0.5</v>
      </c>
      <c r="F35" s="117"/>
      <c r="G35" s="121">
        <v>0.46</v>
      </c>
    </row>
    <row r="36" spans="1:7" ht="13.5" thickTop="1"/>
    <row r="38" spans="1:7" ht="18" customHeight="1">
      <c r="C38" s="330" t="s">
        <v>99</v>
      </c>
      <c r="D38" s="330"/>
      <c r="E38" s="330"/>
      <c r="F38" s="330"/>
      <c r="G38" s="330"/>
    </row>
    <row r="39" spans="1:7" ht="18" customHeight="1">
      <c r="C39" s="228" t="s">
        <v>1</v>
      </c>
      <c r="D39" s="106"/>
      <c r="E39" s="63" t="s">
        <v>169</v>
      </c>
      <c r="F39" s="106"/>
      <c r="G39" s="106" t="s">
        <v>1</v>
      </c>
    </row>
    <row r="40" spans="1:7" ht="18" customHeight="1">
      <c r="C40" s="229" t="s">
        <v>215</v>
      </c>
      <c r="D40" s="8"/>
      <c r="E40" s="55" t="s">
        <v>215</v>
      </c>
      <c r="F40" s="8"/>
      <c r="G40" s="8" t="s">
        <v>122</v>
      </c>
    </row>
    <row r="41" spans="1:7">
      <c r="C41" s="231"/>
    </row>
    <row r="42" spans="1:7" ht="16.5" customHeight="1">
      <c r="A42" s="107" t="s">
        <v>103</v>
      </c>
      <c r="B42" s="107"/>
      <c r="C42" s="230">
        <v>225</v>
      </c>
      <c r="D42" s="128"/>
      <c r="E42" s="128">
        <v>207</v>
      </c>
      <c r="F42" s="128"/>
      <c r="G42" s="128">
        <v>220</v>
      </c>
    </row>
    <row r="43" spans="1:7" ht="6" customHeight="1">
      <c r="C43" s="231"/>
    </row>
    <row r="44" spans="1:7" ht="16.5" customHeight="1">
      <c r="A44" s="105" t="s">
        <v>176</v>
      </c>
    </row>
    <row r="45" spans="1:7" ht="16.5" customHeight="1">
      <c r="A45" s="109" t="s">
        <v>210</v>
      </c>
      <c r="C45" s="130">
        <v>-1</v>
      </c>
      <c r="D45" s="116"/>
      <c r="E45" s="130">
        <v>0</v>
      </c>
      <c r="F45" s="116"/>
      <c r="G45" s="130">
        <v>-2</v>
      </c>
    </row>
    <row r="46" spans="1:7" ht="16.5" customHeight="1">
      <c r="A46" s="109" t="s">
        <v>141</v>
      </c>
      <c r="C46" s="130">
        <v>-2</v>
      </c>
      <c r="D46" s="116"/>
      <c r="E46" s="130">
        <v>0</v>
      </c>
      <c r="F46" s="116"/>
      <c r="G46" s="130">
        <v>-3</v>
      </c>
    </row>
    <row r="47" spans="1:7" ht="16.5" customHeight="1">
      <c r="A47" s="109" t="s">
        <v>28</v>
      </c>
      <c r="C47" s="130">
        <v>-1</v>
      </c>
      <c r="D47" s="116"/>
      <c r="E47" s="130">
        <v>-2</v>
      </c>
      <c r="F47" s="116"/>
      <c r="G47" s="130">
        <v>-8</v>
      </c>
    </row>
    <row r="48" spans="1:7" ht="16.5" customHeight="1">
      <c r="A48" s="109" t="s">
        <v>92</v>
      </c>
      <c r="C48" s="130">
        <v>-2</v>
      </c>
      <c r="D48" s="116"/>
      <c r="E48" s="130">
        <v>-2</v>
      </c>
      <c r="F48" s="116"/>
      <c r="G48" s="130">
        <v>-6</v>
      </c>
    </row>
    <row r="49" spans="1:7" ht="16.5" customHeight="1">
      <c r="A49" s="109" t="s">
        <v>217</v>
      </c>
      <c r="B49" s="109"/>
      <c r="C49" s="130">
        <v>-3</v>
      </c>
      <c r="D49" s="116"/>
      <c r="E49" s="130">
        <v>-1</v>
      </c>
      <c r="F49" s="116"/>
      <c r="G49" s="130">
        <v>0</v>
      </c>
    </row>
    <row r="50" spans="1:7" ht="16.5" customHeight="1">
      <c r="A50" s="109" t="s">
        <v>165</v>
      </c>
      <c r="C50" s="130">
        <v>0</v>
      </c>
      <c r="D50" s="116"/>
      <c r="E50" s="130">
        <v>-2</v>
      </c>
      <c r="F50" s="116"/>
      <c r="G50" s="130">
        <v>0</v>
      </c>
    </row>
    <row r="51" spans="1:7" ht="16.5" customHeight="1">
      <c r="A51" s="194" t="s">
        <v>216</v>
      </c>
      <c r="B51" s="109"/>
      <c r="C51" s="130">
        <v>0</v>
      </c>
      <c r="D51" s="116"/>
      <c r="E51" s="130">
        <v>3</v>
      </c>
      <c r="F51" s="116"/>
      <c r="G51" s="130">
        <v>0</v>
      </c>
    </row>
    <row r="52" spans="1:7" ht="16.5" customHeight="1">
      <c r="A52" s="109" t="s">
        <v>49</v>
      </c>
      <c r="C52" s="130">
        <v>0</v>
      </c>
      <c r="D52" s="116"/>
      <c r="E52" s="130">
        <v>0</v>
      </c>
      <c r="F52" s="116"/>
      <c r="G52" s="130">
        <v>3</v>
      </c>
    </row>
    <row r="53" spans="1:7" ht="16.5" customHeight="1">
      <c r="A53" s="109" t="s">
        <v>55</v>
      </c>
      <c r="B53" s="109"/>
      <c r="C53" s="103">
        <f>SUM(C45:C52)</f>
        <v>-9</v>
      </c>
      <c r="D53" s="52"/>
      <c r="E53" s="103">
        <f>SUM(E45:E52)</f>
        <v>-4</v>
      </c>
      <c r="G53" s="103">
        <v>-16</v>
      </c>
    </row>
    <row r="54" spans="1:7">
      <c r="A54" s="109"/>
      <c r="B54" s="109"/>
      <c r="C54" s="51"/>
      <c r="D54" s="51"/>
      <c r="E54" s="51"/>
      <c r="G54" s="51"/>
    </row>
    <row r="55" spans="1:7" ht="16.5" customHeight="1" thickBot="1">
      <c r="A55" s="111" t="s">
        <v>182</v>
      </c>
      <c r="B55" s="111"/>
      <c r="C55" s="132">
        <f>C42+C53</f>
        <v>216</v>
      </c>
      <c r="D55" s="112"/>
      <c r="E55" s="132">
        <f>E42+E53</f>
        <v>203</v>
      </c>
      <c r="F55" s="117"/>
      <c r="G55" s="132">
        <v>204</v>
      </c>
    </row>
    <row r="56" spans="1:7" ht="13.5" thickTop="1"/>
    <row r="58" spans="1:7">
      <c r="A58" s="105" t="s">
        <v>222</v>
      </c>
    </row>
    <row r="59" spans="1:7">
      <c r="A59" s="105" t="s">
        <v>223</v>
      </c>
    </row>
  </sheetData>
  <mergeCells count="7">
    <mergeCell ref="C38:G38"/>
    <mergeCell ref="C7:G7"/>
    <mergeCell ref="A1:G1"/>
    <mergeCell ref="A2:G2"/>
    <mergeCell ref="A3:G3"/>
    <mergeCell ref="A4:G4"/>
    <mergeCell ref="A5:G5"/>
  </mergeCells>
  <phoneticPr fontId="1" type="noConversion"/>
  <printOptions horizontalCentered="1"/>
  <pageMargins left="0.5" right="0.5" top="0.75" bottom="0.75" header="0.5" footer="0.5"/>
  <pageSetup scale="70" orientation="portrait" r:id="rId1"/>
  <headerFooter alignWithMargins="0"/>
  <ignoredErrors>
    <ignoredError sqref="C9:G9 C40:G40" numberStoredAsText="1"/>
  </ignoredErrors>
  <drawing r:id="rId2"/>
</worksheet>
</file>

<file path=xl/worksheets/sheet5.xml><?xml version="1.0" encoding="utf-8"?>
<worksheet xmlns="http://schemas.openxmlformats.org/spreadsheetml/2006/main" xmlns:r="http://schemas.openxmlformats.org/officeDocument/2006/relationships">
  <dimension ref="A1:G40"/>
  <sheetViews>
    <sheetView workbookViewId="0">
      <selection activeCell="A4" sqref="A4:G4"/>
    </sheetView>
  </sheetViews>
  <sheetFormatPr defaultColWidth="10.6640625" defaultRowHeight="12.75"/>
  <cols>
    <col min="1" max="1" width="82.5" style="105" customWidth="1"/>
    <col min="2" max="2" width="1.83203125" style="105" customWidth="1"/>
    <col min="3" max="3" width="19.1640625" style="105" customWidth="1"/>
    <col min="4" max="4" width="1.83203125" style="105" customWidth="1"/>
    <col min="5" max="5" width="17.83203125" style="105" customWidth="1"/>
    <col min="6" max="6" width="1.83203125" style="105" customWidth="1"/>
    <col min="7" max="7" width="19.5" style="105" customWidth="1"/>
    <col min="8" max="16384" width="10.6640625" style="105"/>
  </cols>
  <sheetData>
    <row r="1" spans="1:7">
      <c r="A1" s="331" t="s">
        <v>63</v>
      </c>
      <c r="B1" s="333"/>
      <c r="C1" s="333"/>
      <c r="D1" s="333"/>
      <c r="E1" s="333"/>
      <c r="F1" s="333"/>
      <c r="G1" s="333"/>
    </row>
    <row r="2" spans="1:7">
      <c r="A2" s="331" t="s">
        <v>183</v>
      </c>
      <c r="B2" s="333"/>
      <c r="C2" s="333"/>
      <c r="D2" s="333"/>
      <c r="E2" s="333"/>
      <c r="F2" s="333"/>
      <c r="G2" s="333"/>
    </row>
    <row r="3" spans="1:7">
      <c r="A3" s="331" t="s">
        <v>0</v>
      </c>
      <c r="B3" s="333"/>
      <c r="C3" s="333"/>
      <c r="D3" s="333"/>
      <c r="E3" s="333"/>
      <c r="F3" s="333"/>
      <c r="G3" s="333"/>
    </row>
    <row r="4" spans="1:7">
      <c r="A4" s="331" t="s">
        <v>54</v>
      </c>
      <c r="B4" s="333"/>
      <c r="C4" s="333"/>
      <c r="D4" s="333"/>
      <c r="E4" s="333"/>
      <c r="F4" s="333"/>
      <c r="G4" s="333"/>
    </row>
    <row r="6" spans="1:7">
      <c r="C6" s="231"/>
      <c r="D6" s="231"/>
      <c r="E6" s="231"/>
      <c r="F6" s="231"/>
      <c r="G6" s="231"/>
    </row>
    <row r="7" spans="1:7" ht="18" customHeight="1">
      <c r="C7" s="332" t="s">
        <v>99</v>
      </c>
      <c r="D7" s="332"/>
      <c r="E7" s="332"/>
      <c r="F7" s="332"/>
      <c r="G7" s="332"/>
    </row>
    <row r="8" spans="1:7" ht="18" customHeight="1">
      <c r="C8" s="228" t="s">
        <v>1</v>
      </c>
      <c r="D8" s="232"/>
      <c r="E8" s="228" t="s">
        <v>142</v>
      </c>
      <c r="F8" s="232"/>
      <c r="G8" s="233" t="s">
        <v>1</v>
      </c>
    </row>
    <row r="9" spans="1:7" ht="18" customHeight="1">
      <c r="C9" s="229" t="s">
        <v>215</v>
      </c>
      <c r="D9" s="234"/>
      <c r="E9" s="229" t="s">
        <v>215</v>
      </c>
      <c r="F9" s="235"/>
      <c r="G9" s="229" t="s">
        <v>122</v>
      </c>
    </row>
    <row r="10" spans="1:7" ht="18" customHeight="1">
      <c r="C10" s="231"/>
      <c r="D10" s="231"/>
      <c r="E10" s="231"/>
      <c r="F10" s="231"/>
      <c r="G10" s="231"/>
    </row>
    <row r="11" spans="1:7" ht="18" customHeight="1">
      <c r="A11" s="107" t="s">
        <v>56</v>
      </c>
      <c r="B11" s="107"/>
      <c r="C11" s="230">
        <v>175</v>
      </c>
      <c r="D11" s="230"/>
      <c r="E11" s="230">
        <v>165</v>
      </c>
      <c r="F11" s="230"/>
      <c r="G11" s="230">
        <v>149</v>
      </c>
    </row>
    <row r="12" spans="1:7" ht="9.75" customHeight="1">
      <c r="C12" s="231"/>
      <c r="D12" s="231"/>
      <c r="E12" s="231"/>
      <c r="F12" s="231"/>
      <c r="G12" s="231"/>
    </row>
    <row r="13" spans="1:7">
      <c r="A13" s="105" t="s">
        <v>176</v>
      </c>
      <c r="C13" s="231"/>
      <c r="D13" s="231"/>
      <c r="E13" s="231"/>
      <c r="F13" s="231"/>
      <c r="G13" s="231"/>
    </row>
    <row r="14" spans="1:7" ht="9" customHeight="1">
      <c r="C14" s="231"/>
      <c r="D14" s="231"/>
      <c r="E14" s="231"/>
      <c r="F14" s="231"/>
      <c r="G14" s="231"/>
    </row>
    <row r="15" spans="1:7" ht="18" customHeight="1">
      <c r="A15" s="109" t="s">
        <v>210</v>
      </c>
      <c r="C15" s="236">
        <v>1</v>
      </c>
      <c r="D15" s="237"/>
      <c r="E15" s="236">
        <v>0</v>
      </c>
      <c r="F15" s="237"/>
      <c r="G15" s="236">
        <v>2</v>
      </c>
    </row>
    <row r="16" spans="1:7" ht="18" customHeight="1">
      <c r="A16" s="109" t="s">
        <v>141</v>
      </c>
      <c r="C16" s="130">
        <v>2</v>
      </c>
      <c r="D16" s="116"/>
      <c r="E16" s="130">
        <v>0</v>
      </c>
      <c r="F16" s="116"/>
      <c r="G16" s="130">
        <v>3</v>
      </c>
    </row>
    <row r="17" spans="1:7" ht="18" customHeight="1">
      <c r="A17" s="109" t="s">
        <v>28</v>
      </c>
      <c r="C17" s="130">
        <v>1</v>
      </c>
      <c r="D17" s="116"/>
      <c r="E17" s="130">
        <v>2</v>
      </c>
      <c r="F17" s="116"/>
      <c r="G17" s="130">
        <v>8</v>
      </c>
    </row>
    <row r="18" spans="1:7" ht="18" customHeight="1">
      <c r="A18" s="109" t="s">
        <v>92</v>
      </c>
      <c r="C18" s="130">
        <v>2</v>
      </c>
      <c r="D18" s="116"/>
      <c r="E18" s="130">
        <v>2</v>
      </c>
      <c r="F18" s="116"/>
      <c r="G18" s="130">
        <v>6</v>
      </c>
    </row>
    <row r="19" spans="1:7" ht="18" customHeight="1">
      <c r="A19" s="109" t="s">
        <v>217</v>
      </c>
      <c r="B19" s="109"/>
      <c r="C19" s="130">
        <v>3</v>
      </c>
      <c r="D19" s="116"/>
      <c r="E19" s="130">
        <v>1</v>
      </c>
      <c r="F19" s="116"/>
      <c r="G19" s="130">
        <v>0</v>
      </c>
    </row>
    <row r="20" spans="1:7" ht="18" customHeight="1">
      <c r="A20" s="109" t="s">
        <v>165</v>
      </c>
      <c r="C20" s="130">
        <v>0</v>
      </c>
      <c r="D20" s="116"/>
      <c r="E20" s="130">
        <v>2</v>
      </c>
      <c r="F20" s="116"/>
      <c r="G20" s="130">
        <v>0</v>
      </c>
    </row>
    <row r="21" spans="1:7" ht="18" customHeight="1">
      <c r="A21" s="109" t="s">
        <v>216</v>
      </c>
      <c r="B21" s="109"/>
      <c r="C21" s="130">
        <v>0</v>
      </c>
      <c r="D21" s="116"/>
      <c r="E21" s="130">
        <v>-3</v>
      </c>
      <c r="F21" s="116"/>
      <c r="G21" s="130">
        <v>0</v>
      </c>
    </row>
    <row r="22" spans="1:7" ht="18" customHeight="1">
      <c r="A22" s="109" t="s">
        <v>49</v>
      </c>
      <c r="C22" s="130">
        <v>0</v>
      </c>
      <c r="D22" s="116"/>
      <c r="E22" s="130">
        <v>0</v>
      </c>
      <c r="F22" s="116"/>
      <c r="G22" s="130">
        <v>-3</v>
      </c>
    </row>
    <row r="23" spans="1:7" ht="18" customHeight="1">
      <c r="A23" s="300" t="s">
        <v>55</v>
      </c>
      <c r="B23" s="109"/>
      <c r="C23" s="103">
        <f>SUM(C15:C22)</f>
        <v>9</v>
      </c>
      <c r="D23" s="102"/>
      <c r="E23" s="103">
        <f>SUM(E15:E22)</f>
        <v>4</v>
      </c>
      <c r="F23" s="130"/>
      <c r="G23" s="103">
        <v>16</v>
      </c>
    </row>
    <row r="24" spans="1:7" ht="18" customHeight="1">
      <c r="A24" s="300"/>
      <c r="B24" s="109"/>
      <c r="C24" s="51"/>
      <c r="D24" s="51"/>
      <c r="E24" s="51"/>
      <c r="G24" s="51"/>
    </row>
    <row r="25" spans="1:7" ht="18" customHeight="1" thickBot="1">
      <c r="A25" s="301" t="s">
        <v>184</v>
      </c>
      <c r="B25" s="111"/>
      <c r="C25" s="132">
        <f>C11+C23</f>
        <v>184</v>
      </c>
      <c r="D25" s="129"/>
      <c r="E25" s="132">
        <f>E11+E23</f>
        <v>169</v>
      </c>
      <c r="F25" s="133"/>
      <c r="G25" s="132">
        <v>165</v>
      </c>
    </row>
    <row r="26" spans="1:7" ht="18" customHeight="1" thickTop="1">
      <c r="A26" s="231"/>
    </row>
    <row r="27" spans="1:7" ht="18" customHeight="1">
      <c r="A27" s="231"/>
    </row>
    <row r="28" spans="1:7" ht="18" customHeight="1">
      <c r="A28" s="302"/>
      <c r="B28" s="123"/>
      <c r="C28" s="123"/>
      <c r="D28" s="123"/>
      <c r="E28" s="123"/>
      <c r="F28" s="123"/>
      <c r="G28" s="124"/>
    </row>
    <row r="29" spans="1:7" ht="18" customHeight="1">
      <c r="A29" s="303" t="s">
        <v>232</v>
      </c>
      <c r="B29" s="110"/>
      <c r="C29" s="110"/>
      <c r="D29" s="110"/>
      <c r="E29" s="110"/>
      <c r="F29" s="110"/>
      <c r="G29" s="125"/>
    </row>
    <row r="30" spans="1:7" ht="18" customHeight="1">
      <c r="A30" s="303" t="s">
        <v>57</v>
      </c>
      <c r="B30" s="110"/>
      <c r="C30" s="138">
        <v>400</v>
      </c>
      <c r="D30" s="139"/>
      <c r="E30" s="138">
        <v>372</v>
      </c>
      <c r="F30" s="139"/>
      <c r="G30" s="140">
        <v>369</v>
      </c>
    </row>
    <row r="31" spans="1:7" ht="18" customHeight="1">
      <c r="A31" s="304"/>
      <c r="B31" s="110"/>
      <c r="C31" s="110"/>
      <c r="D31" s="110"/>
      <c r="E31" s="110"/>
      <c r="F31" s="110"/>
      <c r="G31" s="125"/>
    </row>
    <row r="32" spans="1:7" ht="18" customHeight="1">
      <c r="A32" s="305" t="s">
        <v>185</v>
      </c>
      <c r="B32" s="110"/>
      <c r="C32" s="134">
        <f>+C25/C30</f>
        <v>0.46</v>
      </c>
      <c r="D32" s="110"/>
      <c r="E32" s="134">
        <f>+E25/E30</f>
        <v>0.45430107526881719</v>
      </c>
      <c r="F32" s="110"/>
      <c r="G32" s="137">
        <v>0.44715447154471544</v>
      </c>
    </row>
    <row r="33" spans="1:7" ht="18" customHeight="1">
      <c r="A33" s="306"/>
      <c r="B33" s="126"/>
      <c r="C33" s="126"/>
      <c r="D33" s="126"/>
      <c r="E33" s="126"/>
      <c r="F33" s="126"/>
      <c r="G33" s="127"/>
    </row>
    <row r="34" spans="1:7" ht="18" customHeight="1">
      <c r="A34" s="307"/>
      <c r="B34" s="110"/>
      <c r="C34" s="110"/>
      <c r="D34" s="110"/>
      <c r="E34" s="110"/>
      <c r="F34" s="110"/>
      <c r="G34" s="110"/>
    </row>
    <row r="35" spans="1:7" ht="15" customHeight="1">
      <c r="A35" s="231" t="s">
        <v>238</v>
      </c>
      <c r="B35" s="269"/>
      <c r="C35" s="269"/>
      <c r="D35" s="269"/>
      <c r="E35" s="269"/>
      <c r="F35" s="269"/>
      <c r="G35" s="269"/>
    </row>
    <row r="36" spans="1:7">
      <c r="A36" s="300" t="s">
        <v>186</v>
      </c>
    </row>
    <row r="37" spans="1:7">
      <c r="A37" s="231"/>
    </row>
    <row r="38" spans="1:7">
      <c r="A38" s="231"/>
    </row>
    <row r="40" spans="1:7">
      <c r="A40" s="300"/>
    </row>
  </sheetData>
  <mergeCells count="5">
    <mergeCell ref="C7:G7"/>
    <mergeCell ref="A1:G1"/>
    <mergeCell ref="A2:G2"/>
    <mergeCell ref="A3:G3"/>
    <mergeCell ref="A4:G4"/>
  </mergeCells>
  <phoneticPr fontId="1" type="noConversion"/>
  <printOptions horizontalCentered="1"/>
  <pageMargins left="0.5" right="0.5" top="0.75" bottom="0.75" header="0.5" footer="0.5"/>
  <pageSetup scale="70" orientation="portrait" r:id="rId1"/>
  <headerFooter alignWithMargins="0"/>
  <ignoredErrors>
    <ignoredError sqref="C9:G9" numberStoredAsText="1"/>
  </ignoredErrors>
  <drawing r:id="rId2"/>
</worksheet>
</file>

<file path=xl/worksheets/sheet6.xml><?xml version="1.0" encoding="utf-8"?>
<worksheet xmlns="http://schemas.openxmlformats.org/spreadsheetml/2006/main" xmlns:r="http://schemas.openxmlformats.org/officeDocument/2006/relationships">
  <sheetPr>
    <pageSetUpPr fitToPage="1"/>
  </sheetPr>
  <dimension ref="A1:G77"/>
  <sheetViews>
    <sheetView zoomScaleNormal="100" workbookViewId="0">
      <selection sqref="A1:G1"/>
    </sheetView>
  </sheetViews>
  <sheetFormatPr defaultColWidth="25.33203125" defaultRowHeight="12.75"/>
  <cols>
    <col min="1" max="1" width="3.5" style="222" customWidth="1"/>
    <col min="2" max="2" width="76.83203125" style="222" customWidth="1"/>
    <col min="3" max="3" width="24.1640625" style="222" customWidth="1"/>
    <col min="4" max="4" width="2" style="222" customWidth="1"/>
    <col min="5" max="5" width="24.1640625" style="222" customWidth="1"/>
    <col min="6" max="6" width="2" style="222" customWidth="1"/>
    <col min="7" max="7" width="24.1640625" style="222" customWidth="1"/>
    <col min="8" max="8" width="3.33203125" style="222" customWidth="1"/>
    <col min="9" max="9" width="12" style="222" customWidth="1"/>
    <col min="10" max="16384" width="25.33203125" style="222"/>
  </cols>
  <sheetData>
    <row r="1" spans="1:7">
      <c r="A1" s="334" t="s">
        <v>63</v>
      </c>
      <c r="B1" s="334"/>
      <c r="C1" s="334"/>
      <c r="D1" s="334"/>
      <c r="E1" s="334"/>
      <c r="F1" s="334"/>
      <c r="G1" s="334"/>
    </row>
    <row r="2" spans="1:7">
      <c r="A2" s="335" t="s">
        <v>162</v>
      </c>
      <c r="B2" s="335"/>
      <c r="C2" s="335"/>
      <c r="D2" s="335"/>
      <c r="E2" s="335"/>
      <c r="F2" s="335"/>
      <c r="G2" s="335"/>
    </row>
    <row r="3" spans="1:7">
      <c r="A3" s="335" t="s">
        <v>54</v>
      </c>
      <c r="B3" s="335"/>
      <c r="C3" s="335"/>
      <c r="D3" s="335"/>
      <c r="E3" s="335"/>
      <c r="F3" s="335"/>
      <c r="G3" s="335"/>
    </row>
    <row r="4" spans="1:7" ht="13.5" customHeight="1"/>
    <row r="5" spans="1:7" s="308" customFormat="1" ht="17.25" customHeight="1">
      <c r="B5" s="308" t="s">
        <v>145</v>
      </c>
      <c r="C5" s="336" t="s">
        <v>100</v>
      </c>
      <c r="D5" s="336"/>
      <c r="E5" s="336"/>
      <c r="F5" s="336"/>
      <c r="G5" s="336"/>
    </row>
    <row r="6" spans="1:7" s="308" customFormat="1">
      <c r="B6" s="308" t="s">
        <v>145</v>
      </c>
      <c r="C6" s="309" t="s">
        <v>1</v>
      </c>
      <c r="D6" s="309"/>
      <c r="E6" s="309" t="s">
        <v>142</v>
      </c>
      <c r="F6" s="309"/>
      <c r="G6" s="309" t="str">
        <f>+C6</f>
        <v>December 31,</v>
      </c>
    </row>
    <row r="7" spans="1:7" s="308" customFormat="1" ht="15">
      <c r="B7" s="308" t="s">
        <v>145</v>
      </c>
      <c r="C7" s="310" t="s">
        <v>215</v>
      </c>
      <c r="D7" s="311"/>
      <c r="E7" s="310" t="s">
        <v>215</v>
      </c>
      <c r="F7" s="311"/>
      <c r="G7" s="310" t="s">
        <v>122</v>
      </c>
    </row>
    <row r="8" spans="1:7">
      <c r="A8" s="223" t="s">
        <v>21</v>
      </c>
    </row>
    <row r="9" spans="1:7">
      <c r="B9" s="223" t="s">
        <v>146</v>
      </c>
    </row>
    <row r="10" spans="1:7">
      <c r="B10" s="224" t="s">
        <v>171</v>
      </c>
    </row>
    <row r="11" spans="1:7">
      <c r="B11" s="225" t="s">
        <v>147</v>
      </c>
      <c r="C11" s="226">
        <v>1.89</v>
      </c>
      <c r="E11" s="226">
        <v>2.02</v>
      </c>
      <c r="G11" s="226">
        <v>2.06</v>
      </c>
    </row>
    <row r="12" spans="1:7">
      <c r="B12" s="225" t="s">
        <v>199</v>
      </c>
      <c r="C12" s="227">
        <v>0.27500000000000002</v>
      </c>
      <c r="E12" s="227">
        <v>0.28999999999999998</v>
      </c>
      <c r="G12" s="227">
        <v>0.311</v>
      </c>
    </row>
    <row r="13" spans="1:7">
      <c r="B13" s="225" t="s">
        <v>194</v>
      </c>
      <c r="C13" s="227">
        <v>1.7999999999999999E-2</v>
      </c>
      <c r="E13" s="227">
        <v>2.5000000000000001E-2</v>
      </c>
      <c r="G13" s="227">
        <v>2.7E-2</v>
      </c>
    </row>
    <row r="14" spans="1:7">
      <c r="B14" s="225" t="s">
        <v>163</v>
      </c>
    </row>
    <row r="15" spans="1:7">
      <c r="B15" s="225" t="s">
        <v>200</v>
      </c>
      <c r="C15" s="227">
        <v>0.32500000000000001</v>
      </c>
      <c r="E15" s="227">
        <v>0.30399999999999999</v>
      </c>
      <c r="G15" s="227">
        <v>0.38</v>
      </c>
    </row>
    <row r="16" spans="1:7">
      <c r="B16" s="225" t="s">
        <v>201</v>
      </c>
      <c r="C16" s="227">
        <v>0.623</v>
      </c>
      <c r="E16" s="227">
        <v>0.61899999999999999</v>
      </c>
      <c r="F16" s="244"/>
      <c r="G16" s="227">
        <v>0.71799999999999997</v>
      </c>
    </row>
    <row r="17" spans="2:7" ht="5.25" customHeight="1">
      <c r="C17" s="227"/>
      <c r="E17" s="227"/>
      <c r="G17" s="227"/>
    </row>
    <row r="18" spans="2:7">
      <c r="B18" s="224" t="s">
        <v>170</v>
      </c>
      <c r="C18" s="227"/>
      <c r="E18" s="227"/>
      <c r="F18" s="244"/>
      <c r="G18" s="227"/>
    </row>
    <row r="19" spans="2:7">
      <c r="B19" s="225" t="s">
        <v>147</v>
      </c>
      <c r="C19" s="226">
        <v>4.3099999999999996</v>
      </c>
      <c r="E19" s="226">
        <v>4.24</v>
      </c>
      <c r="G19" s="226">
        <v>4.72</v>
      </c>
    </row>
    <row r="20" spans="2:7">
      <c r="B20" s="225" t="str">
        <f>+B12</f>
        <v>Matched market share executed on NASDAQ</v>
      </c>
      <c r="C20" s="227">
        <v>0.11899999999999999</v>
      </c>
      <c r="E20" s="227">
        <v>0.13800000000000001</v>
      </c>
      <c r="F20" s="244"/>
      <c r="G20" s="227">
        <v>0.15</v>
      </c>
    </row>
    <row r="21" spans="2:7">
      <c r="B21" s="225" t="str">
        <f>+B13</f>
        <v>Matched market share executed on NASDAQ OMX BX</v>
      </c>
      <c r="C21" s="227">
        <v>2.1999999999999999E-2</v>
      </c>
      <c r="E21" s="227">
        <v>3.5000000000000003E-2</v>
      </c>
      <c r="F21" s="244"/>
      <c r="G21" s="227">
        <v>4.1000000000000002E-2</v>
      </c>
    </row>
    <row r="22" spans="2:7">
      <c r="B22" s="225" t="s">
        <v>163</v>
      </c>
    </row>
    <row r="23" spans="2:7">
      <c r="B23" s="225" t="s">
        <v>200</v>
      </c>
      <c r="C23" s="227">
        <v>0.3</v>
      </c>
      <c r="E23" s="227">
        <v>0.27</v>
      </c>
      <c r="G23" s="227">
        <v>0.33200000000000002</v>
      </c>
    </row>
    <row r="24" spans="2:7">
      <c r="B24" s="225" t="s">
        <v>201</v>
      </c>
      <c r="C24" s="227">
        <v>0.44600000000000001</v>
      </c>
      <c r="E24" s="227">
        <v>0.443</v>
      </c>
      <c r="G24" s="227">
        <v>0.52300000000000002</v>
      </c>
    </row>
    <row r="25" spans="2:7" ht="6.75" customHeight="1">
      <c r="C25" s="227"/>
      <c r="E25" s="227"/>
      <c r="F25" s="244"/>
      <c r="G25" s="227"/>
    </row>
    <row r="26" spans="2:7">
      <c r="B26" s="224" t="s">
        <v>172</v>
      </c>
      <c r="C26" s="227"/>
      <c r="E26" s="227"/>
      <c r="G26" s="227"/>
    </row>
    <row r="27" spans="2:7">
      <c r="B27" s="225" t="s">
        <v>147</v>
      </c>
      <c r="C27" s="226">
        <v>1.22</v>
      </c>
      <c r="E27" s="226">
        <v>1.29</v>
      </c>
      <c r="G27" s="226">
        <v>1.43</v>
      </c>
    </row>
    <row r="28" spans="2:7">
      <c r="B28" s="225" t="str">
        <f>+B20</f>
        <v>Matched market share executed on NASDAQ</v>
      </c>
      <c r="C28" s="227">
        <v>0.17699999999999999</v>
      </c>
      <c r="E28" s="227">
        <v>0.21</v>
      </c>
      <c r="G28" s="227">
        <v>0.23499999999999999</v>
      </c>
    </row>
    <row r="29" spans="2:7">
      <c r="B29" s="225" t="str">
        <f>+B21</f>
        <v>Matched market share executed on NASDAQ OMX BX</v>
      </c>
      <c r="C29" s="227">
        <v>3.2000000000000001E-2</v>
      </c>
      <c r="E29" s="227">
        <v>3.3000000000000002E-2</v>
      </c>
      <c r="G29" s="227">
        <v>2.4E-2</v>
      </c>
    </row>
    <row r="30" spans="2:7">
      <c r="B30" s="225" t="s">
        <v>163</v>
      </c>
    </row>
    <row r="31" spans="2:7">
      <c r="B31" s="225" t="s">
        <v>200</v>
      </c>
      <c r="C31" s="227">
        <v>0.26500000000000001</v>
      </c>
      <c r="E31" s="227">
        <v>0.251</v>
      </c>
      <c r="F31" s="244"/>
      <c r="G31" s="227">
        <v>0.32900000000000001</v>
      </c>
    </row>
    <row r="32" spans="2:7">
      <c r="B32" s="225" t="s">
        <v>201</v>
      </c>
      <c r="C32" s="227">
        <v>0.48</v>
      </c>
      <c r="E32" s="227">
        <v>0.49399999999999999</v>
      </c>
      <c r="G32" s="227">
        <v>0.58799999999999997</v>
      </c>
    </row>
    <row r="33" spans="2:7" ht="6.75" customHeight="1"/>
    <row r="34" spans="2:7">
      <c r="B34" s="224" t="s">
        <v>148</v>
      </c>
      <c r="C34" s="227"/>
      <c r="E34" s="227"/>
      <c r="F34" s="244"/>
      <c r="G34" s="227"/>
    </row>
    <row r="35" spans="2:7">
      <c r="B35" s="225" t="s">
        <v>147</v>
      </c>
      <c r="C35" s="245">
        <v>7.42</v>
      </c>
      <c r="E35" s="245">
        <v>7.55</v>
      </c>
      <c r="F35" s="244"/>
      <c r="G35" s="245">
        <v>8.2100000000000009</v>
      </c>
    </row>
    <row r="36" spans="2:7">
      <c r="B36" s="225" t="s">
        <v>164</v>
      </c>
      <c r="C36" s="246">
        <v>93.1</v>
      </c>
      <c r="D36" s="246"/>
      <c r="E36" s="246">
        <v>107.8</v>
      </c>
      <c r="F36" s="246"/>
      <c r="G36" s="246">
        <v>126.1</v>
      </c>
    </row>
    <row r="37" spans="2:7">
      <c r="B37" s="225" t="str">
        <f>+B28</f>
        <v>Matched market share executed on NASDAQ</v>
      </c>
      <c r="C37" s="247">
        <v>0.16800000000000001</v>
      </c>
      <c r="D37" s="246"/>
      <c r="E37" s="247">
        <v>0.191</v>
      </c>
      <c r="F37" s="246"/>
      <c r="G37" s="247">
        <v>0.20599999999999999</v>
      </c>
    </row>
    <row r="38" spans="2:7">
      <c r="B38" s="225" t="str">
        <f>+B29</f>
        <v>Matched market share executed on NASDAQ OMX BX</v>
      </c>
      <c r="C38" s="247">
        <v>2.3E-2</v>
      </c>
      <c r="D38" s="247"/>
      <c r="E38" s="247">
        <v>3.2000000000000001E-2</v>
      </c>
      <c r="F38" s="247"/>
      <c r="G38" s="247">
        <v>3.4000000000000002E-2</v>
      </c>
    </row>
    <row r="39" spans="2:7" ht="6.75" customHeight="1"/>
    <row r="40" spans="2:7">
      <c r="B40" s="224" t="s">
        <v>173</v>
      </c>
      <c r="F40" s="244"/>
    </row>
    <row r="41" spans="2:7">
      <c r="B41" s="225" t="s">
        <v>149</v>
      </c>
      <c r="C41" s="248">
        <v>274776</v>
      </c>
      <c r="E41" s="248">
        <v>263965</v>
      </c>
      <c r="G41" s="248">
        <v>219811</v>
      </c>
    </row>
    <row r="42" spans="2:7">
      <c r="B42" s="225" t="s">
        <v>150</v>
      </c>
      <c r="C42" s="249">
        <v>3.2</v>
      </c>
      <c r="D42" s="250"/>
      <c r="E42" s="249">
        <v>2.8</v>
      </c>
      <c r="F42" s="250"/>
      <c r="G42" s="249">
        <v>3.3</v>
      </c>
    </row>
    <row r="43" spans="2:7" ht="7.5" customHeight="1">
      <c r="F43" s="248"/>
    </row>
    <row r="44" spans="2:7">
      <c r="B44" s="223" t="s">
        <v>211</v>
      </c>
    </row>
    <row r="45" spans="2:7">
      <c r="B45" s="224" t="s">
        <v>212</v>
      </c>
      <c r="C45" s="226"/>
      <c r="E45" s="226"/>
      <c r="G45" s="226"/>
    </row>
    <row r="46" spans="2:7">
      <c r="B46" s="222" t="s">
        <v>175</v>
      </c>
      <c r="C46" s="251">
        <v>15.1</v>
      </c>
      <c r="E46" s="251">
        <v>12.5</v>
      </c>
      <c r="G46" s="222">
        <v>12.9</v>
      </c>
    </row>
    <row r="47" spans="2:7">
      <c r="B47" s="225" t="s">
        <v>151</v>
      </c>
      <c r="F47" s="312"/>
    </row>
    <row r="48" spans="2:7">
      <c r="B48" s="253" t="s">
        <v>152</v>
      </c>
      <c r="C48" s="227">
        <v>0.26500000000000001</v>
      </c>
      <c r="D48" s="227"/>
      <c r="E48" s="227">
        <v>0.23699999999999999</v>
      </c>
      <c r="F48" s="227"/>
      <c r="G48" s="227">
        <v>0.19400000000000001</v>
      </c>
    </row>
    <row r="49" spans="1:7">
      <c r="B49" s="253" t="s">
        <v>153</v>
      </c>
      <c r="C49" s="227">
        <v>4.9000000000000002E-2</v>
      </c>
      <c r="D49" s="227"/>
      <c r="E49" s="227">
        <v>5.0999999999999997E-2</v>
      </c>
      <c r="F49" s="227"/>
      <c r="G49" s="227">
        <v>3.1E-2</v>
      </c>
    </row>
    <row r="50" spans="1:7" ht="8.25" customHeight="1">
      <c r="F50" s="226"/>
    </row>
    <row r="51" spans="1:7">
      <c r="B51" s="224" t="s">
        <v>173</v>
      </c>
    </row>
    <row r="52" spans="1:7">
      <c r="B52" s="222" t="s">
        <v>174</v>
      </c>
    </row>
    <row r="53" spans="1:7">
      <c r="B53" s="225" t="s">
        <v>237</v>
      </c>
      <c r="C53" s="248">
        <v>436253</v>
      </c>
      <c r="E53" s="248">
        <v>398014</v>
      </c>
      <c r="F53" s="244"/>
      <c r="G53" s="248">
        <v>363347</v>
      </c>
    </row>
    <row r="54" spans="1:7">
      <c r="B54" s="225" t="s">
        <v>224</v>
      </c>
      <c r="C54" s="252">
        <v>0</v>
      </c>
      <c r="E54" s="252">
        <v>0</v>
      </c>
      <c r="G54" s="248">
        <v>51498</v>
      </c>
    </row>
    <row r="55" spans="1:7">
      <c r="B55" s="225" t="s">
        <v>154</v>
      </c>
      <c r="C55" s="248">
        <v>99716</v>
      </c>
      <c r="E55" s="248">
        <v>124553</v>
      </c>
      <c r="F55" s="244"/>
      <c r="G55" s="248">
        <v>86381</v>
      </c>
    </row>
    <row r="56" spans="1:7" ht="9" customHeight="1"/>
    <row r="57" spans="1:7">
      <c r="B57" s="224" t="s">
        <v>155</v>
      </c>
    </row>
    <row r="58" spans="1:7">
      <c r="B58" s="225" t="s">
        <v>156</v>
      </c>
    </row>
    <row r="59" spans="1:7">
      <c r="B59" s="253" t="s">
        <v>225</v>
      </c>
      <c r="C59" s="254">
        <v>529</v>
      </c>
      <c r="D59" s="254"/>
      <c r="E59" s="248">
        <v>382</v>
      </c>
      <c r="F59" s="254"/>
      <c r="G59" s="248">
        <v>599</v>
      </c>
    </row>
    <row r="60" spans="1:7">
      <c r="B60" s="253" t="s">
        <v>226</v>
      </c>
      <c r="C60" s="254">
        <v>5582</v>
      </c>
      <c r="D60" s="254"/>
      <c r="E60" s="248">
        <v>4482</v>
      </c>
      <c r="F60" s="254"/>
      <c r="G60" s="248">
        <v>12094</v>
      </c>
    </row>
    <row r="61" spans="1:7" ht="9" customHeight="1">
      <c r="F61" s="226"/>
    </row>
    <row r="62" spans="1:7">
      <c r="A62" s="223" t="s">
        <v>157</v>
      </c>
      <c r="C62" s="255"/>
      <c r="E62" s="255"/>
      <c r="F62" s="248"/>
      <c r="G62" s="255"/>
    </row>
    <row r="63" spans="1:7">
      <c r="A63" s="223"/>
      <c r="B63" s="222" t="s">
        <v>158</v>
      </c>
      <c r="C63" s="255"/>
      <c r="E63" s="255"/>
      <c r="F63" s="248"/>
      <c r="G63" s="255"/>
    </row>
    <row r="64" spans="1:7">
      <c r="A64" s="223"/>
      <c r="B64" s="225" t="s">
        <v>159</v>
      </c>
      <c r="C64" s="256">
        <v>34</v>
      </c>
      <c r="D64" s="254"/>
      <c r="E64" s="256">
        <v>17</v>
      </c>
      <c r="F64" s="254"/>
      <c r="G64" s="256">
        <v>18</v>
      </c>
    </row>
    <row r="65" spans="1:7">
      <c r="A65" s="223"/>
      <c r="B65" s="225" t="s">
        <v>227</v>
      </c>
      <c r="C65" s="256">
        <v>54</v>
      </c>
      <c r="D65" s="254"/>
      <c r="E65" s="256">
        <v>41</v>
      </c>
      <c r="F65" s="254"/>
      <c r="G65" s="256">
        <v>64</v>
      </c>
    </row>
    <row r="66" spans="1:7">
      <c r="A66" s="223"/>
      <c r="B66" s="225" t="s">
        <v>161</v>
      </c>
      <c r="C66" s="256">
        <v>2778</v>
      </c>
      <c r="D66" s="254"/>
      <c r="E66" s="256">
        <v>2805</v>
      </c>
      <c r="F66" s="254"/>
      <c r="G66" s="256">
        <v>2852</v>
      </c>
    </row>
    <row r="67" spans="1:7" ht="6.75" customHeight="1">
      <c r="B67" s="255"/>
      <c r="C67" s="256"/>
      <c r="D67" s="254"/>
      <c r="E67" s="256"/>
      <c r="F67" s="254"/>
      <c r="G67" s="256"/>
    </row>
    <row r="68" spans="1:7">
      <c r="B68" s="255" t="s">
        <v>173</v>
      </c>
      <c r="C68" s="254"/>
      <c r="D68" s="254"/>
      <c r="E68" s="254"/>
      <c r="F68" s="254"/>
      <c r="G68" s="254"/>
    </row>
    <row r="69" spans="1:7" ht="15" customHeight="1">
      <c r="B69" s="225" t="s">
        <v>159</v>
      </c>
      <c r="C69" s="256">
        <v>3</v>
      </c>
      <c r="D69" s="254"/>
      <c r="E69" s="256">
        <v>1</v>
      </c>
      <c r="F69" s="254"/>
      <c r="G69" s="256">
        <v>1</v>
      </c>
    </row>
    <row r="70" spans="1:7">
      <c r="B70" s="225" t="s">
        <v>241</v>
      </c>
      <c r="C70" s="256">
        <v>9</v>
      </c>
      <c r="D70" s="254"/>
      <c r="E70" s="256">
        <v>4</v>
      </c>
      <c r="F70" s="254"/>
      <c r="G70" s="256">
        <v>3</v>
      </c>
    </row>
    <row r="71" spans="1:7">
      <c r="B71" s="225" t="s">
        <v>242</v>
      </c>
      <c r="C71" s="256">
        <v>780</v>
      </c>
      <c r="D71" s="254"/>
      <c r="E71" s="256">
        <v>780</v>
      </c>
      <c r="F71" s="254"/>
      <c r="G71" s="256">
        <v>797</v>
      </c>
    </row>
    <row r="72" spans="1:7" ht="7.5" customHeight="1">
      <c r="B72" s="255"/>
    </row>
    <row r="73" spans="1:7">
      <c r="A73" s="223" t="s">
        <v>160</v>
      </c>
      <c r="C73" s="255"/>
      <c r="E73" s="255"/>
      <c r="G73" s="255"/>
    </row>
    <row r="74" spans="1:7">
      <c r="B74" s="222" t="s">
        <v>243</v>
      </c>
      <c r="C74" s="257">
        <v>71</v>
      </c>
      <c r="D74" s="257"/>
      <c r="E74" s="257">
        <v>27</v>
      </c>
      <c r="F74" s="257"/>
      <c r="G74" s="257">
        <v>148</v>
      </c>
    </row>
    <row r="75" spans="1:7">
      <c r="B75" s="222" t="s">
        <v>244</v>
      </c>
      <c r="C75" s="257">
        <v>495</v>
      </c>
      <c r="D75" s="257"/>
      <c r="E75" s="257">
        <v>446</v>
      </c>
      <c r="F75" s="257"/>
      <c r="G75" s="257">
        <v>417</v>
      </c>
    </row>
    <row r="76" spans="1:7">
      <c r="B76" s="255"/>
      <c r="C76" s="313"/>
      <c r="E76" s="313"/>
      <c r="G76" s="313"/>
    </row>
    <row r="77" spans="1:7">
      <c r="C77" s="314"/>
    </row>
  </sheetData>
  <mergeCells count="4">
    <mergeCell ref="A1:G1"/>
    <mergeCell ref="A2:G2"/>
    <mergeCell ref="A3:G3"/>
    <mergeCell ref="C5:G5"/>
  </mergeCells>
  <printOptions horizontalCentered="1" verticalCentered="1"/>
  <pageMargins left="0.75" right="0.75" top="0.5" bottom="0.52" header="0.5" footer="0.5"/>
  <pageSetup scale="66" orientation="portrait" r:id="rId1"/>
  <headerFooter alignWithMargins="0"/>
  <ignoredErrors>
    <ignoredError sqref="C7:G7" numberStoredAsText="1"/>
  </ignoredErrors>
  <drawing r:id="rId2"/>
</worksheet>
</file>

<file path=xl/worksheets/sheet7.xml><?xml version="1.0" encoding="utf-8"?>
<worksheet xmlns="http://schemas.openxmlformats.org/spreadsheetml/2006/main" xmlns:r="http://schemas.openxmlformats.org/officeDocument/2006/relationships">
  <sheetPr>
    <pageSetUpPr fitToPage="1"/>
  </sheetPr>
  <dimension ref="A1:K61"/>
  <sheetViews>
    <sheetView topLeftCell="A16" workbookViewId="0">
      <selection activeCell="A31" sqref="A31"/>
    </sheetView>
  </sheetViews>
  <sheetFormatPr defaultColWidth="13.1640625" defaultRowHeight="12.75"/>
  <cols>
    <col min="1" max="1" width="67.6640625" style="1" customWidth="1"/>
    <col min="2" max="2" width="1.33203125" style="14"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5" customHeight="1">
      <c r="A1" s="320" t="s">
        <v>63</v>
      </c>
      <c r="B1" s="320"/>
      <c r="C1" s="320"/>
      <c r="D1" s="320"/>
      <c r="E1" s="320"/>
      <c r="F1" s="320"/>
    </row>
    <row r="2" spans="1:6" ht="12.95" customHeight="1">
      <c r="A2" s="322" t="s">
        <v>68</v>
      </c>
      <c r="B2" s="322"/>
      <c r="C2" s="322"/>
      <c r="D2" s="322"/>
      <c r="E2" s="322"/>
      <c r="F2" s="322"/>
    </row>
    <row r="3" spans="1:6" ht="12.95" customHeight="1">
      <c r="A3" s="322" t="s">
        <v>53</v>
      </c>
      <c r="B3" s="322"/>
      <c r="C3" s="322"/>
      <c r="D3" s="322"/>
      <c r="E3" s="322"/>
      <c r="F3" s="322"/>
    </row>
    <row r="4" spans="1:6">
      <c r="A4" s="322" t="s">
        <v>54</v>
      </c>
      <c r="B4" s="322"/>
      <c r="C4" s="322"/>
      <c r="D4" s="322"/>
      <c r="E4" s="322"/>
      <c r="F4" s="322"/>
    </row>
    <row r="5" spans="1:6">
      <c r="A5" s="60"/>
      <c r="B5" s="60"/>
      <c r="C5" s="60"/>
      <c r="D5" s="60"/>
      <c r="E5" s="60"/>
      <c r="F5" s="60"/>
    </row>
    <row r="6" spans="1:6" ht="19.5" customHeight="1">
      <c r="B6" s="6"/>
      <c r="C6" s="337" t="s">
        <v>115</v>
      </c>
      <c r="D6" s="337"/>
      <c r="E6" s="337"/>
      <c r="F6" s="337"/>
    </row>
    <row r="7" spans="1:6" ht="16.5" customHeight="1">
      <c r="B7" s="6"/>
      <c r="C7" s="63" t="s">
        <v>1</v>
      </c>
      <c r="D7" s="18"/>
      <c r="E7" s="63" t="s">
        <v>1</v>
      </c>
      <c r="F7" s="18"/>
    </row>
    <row r="8" spans="1:6" ht="16.5" customHeight="1">
      <c r="B8" s="6"/>
      <c r="C8" s="55" t="s">
        <v>51</v>
      </c>
      <c r="D8" s="8"/>
      <c r="E8" s="55" t="s">
        <v>47</v>
      </c>
      <c r="F8" s="8"/>
    </row>
    <row r="9" spans="1:6" ht="15" customHeight="1">
      <c r="A9" s="9" t="s">
        <v>20</v>
      </c>
      <c r="B9" s="6"/>
      <c r="C9" s="64"/>
      <c r="E9" s="64"/>
    </row>
    <row r="10" spans="1:6" ht="15" customHeight="1">
      <c r="A10" s="1" t="s">
        <v>21</v>
      </c>
      <c r="B10" s="6"/>
      <c r="C10" s="38">
        <v>3380</v>
      </c>
      <c r="D10" s="38"/>
      <c r="E10" s="38">
        <v>2686.8</v>
      </c>
      <c r="F10" s="38"/>
    </row>
    <row r="11" spans="1:6" ht="15" customHeight="1">
      <c r="A11" s="14" t="s">
        <v>93</v>
      </c>
      <c r="B11" s="10"/>
      <c r="C11" s="3"/>
      <c r="D11" s="3"/>
      <c r="E11" s="3"/>
      <c r="F11" s="3"/>
    </row>
    <row r="12" spans="1:6" ht="15" customHeight="1">
      <c r="A12" s="1" t="s">
        <v>32</v>
      </c>
      <c r="B12" s="10"/>
      <c r="C12" s="3">
        <v>-1752.3</v>
      </c>
      <c r="D12" s="3"/>
      <c r="E12" s="3">
        <v>-1055.8</v>
      </c>
      <c r="F12" s="3"/>
    </row>
    <row r="13" spans="1:6" ht="15" customHeight="1">
      <c r="A13" s="1" t="s">
        <v>33</v>
      </c>
      <c r="B13" s="10"/>
      <c r="C13" s="3">
        <v>-447.8</v>
      </c>
      <c r="D13" s="3"/>
      <c r="E13" s="3">
        <v>-576.20000000000005</v>
      </c>
      <c r="F13" s="3"/>
    </row>
    <row r="14" spans="1:6" ht="18.75" customHeight="1">
      <c r="A14" s="1" t="s">
        <v>22</v>
      </c>
      <c r="B14" s="10"/>
      <c r="C14" s="50">
        <f>SUM(C12:C13)</f>
        <v>-2200.1</v>
      </c>
      <c r="D14" s="44"/>
      <c r="E14" s="50">
        <f>SUM(E12:E13)</f>
        <v>-1632</v>
      </c>
      <c r="F14" s="44"/>
    </row>
    <row r="15" spans="1:6" ht="15" customHeight="1">
      <c r="A15" s="1" t="s">
        <v>111</v>
      </c>
      <c r="B15" s="10"/>
      <c r="C15" s="19"/>
      <c r="D15" s="19"/>
      <c r="E15" s="19"/>
      <c r="F15" s="19"/>
    </row>
    <row r="16" spans="1:6" ht="15" customHeight="1">
      <c r="A16" s="1" t="s">
        <v>112</v>
      </c>
      <c r="B16" s="10"/>
      <c r="C16" s="3">
        <f>+C14+C10</f>
        <v>1179.9000000000001</v>
      </c>
      <c r="D16" s="44"/>
      <c r="E16" s="3">
        <f>+E14+E10</f>
        <v>1054.8000000000002</v>
      </c>
      <c r="F16" s="44"/>
    </row>
    <row r="17" spans="1:6" ht="15" customHeight="1">
      <c r="B17" s="6"/>
      <c r="C17" s="38"/>
      <c r="D17" s="38"/>
      <c r="E17" s="38"/>
      <c r="F17" s="38"/>
    </row>
    <row r="18" spans="1:6" ht="15" customHeight="1">
      <c r="A18" s="1" t="s">
        <v>109</v>
      </c>
      <c r="B18" s="6"/>
      <c r="C18" s="3">
        <v>341.2</v>
      </c>
      <c r="D18" s="3"/>
      <c r="E18" s="3">
        <v>344.5</v>
      </c>
      <c r="F18" s="3"/>
    </row>
    <row r="19" spans="1:6" ht="15" customHeight="1">
      <c r="A19" s="1" t="s">
        <v>110</v>
      </c>
      <c r="B19" s="6"/>
      <c r="C19" s="3">
        <v>126.2</v>
      </c>
      <c r="D19" s="3"/>
      <c r="E19" s="3">
        <v>119</v>
      </c>
      <c r="F19" s="3"/>
    </row>
    <row r="20" spans="1:6" ht="15" customHeight="1">
      <c r="A20" s="1" t="s">
        <v>52</v>
      </c>
      <c r="B20" s="6"/>
      <c r="C20" s="21">
        <v>5.2</v>
      </c>
      <c r="D20" s="3"/>
      <c r="E20" s="21">
        <v>2.4</v>
      </c>
      <c r="F20" s="3"/>
    </row>
    <row r="21" spans="1:6" s="9" customFormat="1" ht="15" customHeight="1"/>
    <row r="22" spans="1:6" s="9" customFormat="1" ht="15" customHeight="1">
      <c r="A22" s="9" t="s">
        <v>107</v>
      </c>
      <c r="B22" s="10"/>
      <c r="C22" s="19"/>
      <c r="D22" s="19"/>
      <c r="E22" s="19"/>
      <c r="F22" s="19"/>
    </row>
    <row r="23" spans="1:6" s="9" customFormat="1" ht="15" customHeight="1">
      <c r="A23" s="9" t="s">
        <v>57</v>
      </c>
      <c r="B23" s="10"/>
      <c r="C23" s="21">
        <f>+C16+C18+C19+C20</f>
        <v>1652.5000000000002</v>
      </c>
      <c r="D23" s="44"/>
      <c r="E23" s="21">
        <f>+E16+E18+E19+E20</f>
        <v>1520.7000000000003</v>
      </c>
      <c r="F23" s="44"/>
    </row>
    <row r="24" spans="1:6" ht="15" customHeight="1">
      <c r="A24" s="9" t="s">
        <v>23</v>
      </c>
      <c r="B24" s="11"/>
      <c r="C24" s="56"/>
      <c r="D24" s="56"/>
      <c r="E24" s="56"/>
      <c r="F24" s="56"/>
    </row>
    <row r="25" spans="1:6" ht="15" customHeight="1">
      <c r="A25" s="1" t="s">
        <v>24</v>
      </c>
      <c r="B25" s="11"/>
      <c r="C25" s="3">
        <v>468.1</v>
      </c>
      <c r="D25" s="3"/>
      <c r="E25" s="3">
        <v>446.6</v>
      </c>
      <c r="F25" s="3"/>
    </row>
    <row r="26" spans="1:6" ht="15" customHeight="1">
      <c r="A26" s="1" t="s">
        <v>25</v>
      </c>
      <c r="B26" s="6"/>
      <c r="C26" s="1">
        <v>20.5</v>
      </c>
      <c r="E26" s="1">
        <v>31.1</v>
      </c>
    </row>
    <row r="27" spans="1:6" ht="15" customHeight="1">
      <c r="A27" s="1" t="s">
        <v>26</v>
      </c>
      <c r="B27" s="6"/>
      <c r="C27" s="1">
        <v>116.6</v>
      </c>
      <c r="E27" s="1">
        <v>120</v>
      </c>
    </row>
    <row r="28" spans="1:6" ht="15" customHeight="1">
      <c r="A28" s="1" t="s">
        <v>27</v>
      </c>
      <c r="B28" s="6"/>
      <c r="C28" s="3">
        <v>89.1</v>
      </c>
      <c r="D28" s="3"/>
      <c r="E28" s="3">
        <v>94</v>
      </c>
      <c r="F28" s="3"/>
    </row>
    <row r="29" spans="1:6" ht="15" customHeight="1">
      <c r="A29" s="1" t="s">
        <v>29</v>
      </c>
      <c r="B29" s="6"/>
      <c r="C29" s="1">
        <v>69.099999999999994</v>
      </c>
      <c r="E29" s="1">
        <v>76.099999999999994</v>
      </c>
    </row>
    <row r="30" spans="1:6" ht="15" customHeight="1">
      <c r="A30" s="1" t="s">
        <v>28</v>
      </c>
      <c r="B30" s="6"/>
      <c r="C30" s="1">
        <v>72.599999999999994</v>
      </c>
      <c r="E30" s="1">
        <v>69.400000000000006</v>
      </c>
    </row>
    <row r="31" spans="1:6" ht="15" customHeight="1">
      <c r="A31" s="1" t="s">
        <v>49</v>
      </c>
      <c r="B31" s="6"/>
      <c r="C31" s="1">
        <v>28.9</v>
      </c>
      <c r="E31" s="1">
        <v>28.9</v>
      </c>
    </row>
    <row r="32" spans="1:6" ht="15" customHeight="1">
      <c r="A32" s="1" t="s">
        <v>101</v>
      </c>
      <c r="B32" s="6"/>
      <c r="C32" s="1">
        <v>25.4</v>
      </c>
      <c r="E32" s="1">
        <v>0</v>
      </c>
    </row>
    <row r="33" spans="1:11" ht="15" customHeight="1">
      <c r="A33" s="1" t="s">
        <v>46</v>
      </c>
      <c r="B33" s="13"/>
      <c r="C33" s="21">
        <v>76.099999999999994</v>
      </c>
      <c r="D33" s="44"/>
      <c r="E33" s="21">
        <f>110.9+1.9</f>
        <v>112.80000000000001</v>
      </c>
      <c r="F33" s="44"/>
    </row>
    <row r="34" spans="1:11" s="9" customFormat="1" ht="15" customHeight="1">
      <c r="A34" s="1" t="s">
        <v>50</v>
      </c>
      <c r="B34" s="10"/>
      <c r="C34" s="50">
        <f>SUM(C25:C33)</f>
        <v>966.40000000000009</v>
      </c>
      <c r="D34" s="3"/>
      <c r="E34" s="50">
        <f>SUM(E25:E33)</f>
        <v>978.90000000000009</v>
      </c>
      <c r="F34" s="3"/>
    </row>
    <row r="35" spans="1:11" s="9" customFormat="1" ht="15" customHeight="1">
      <c r="A35" s="1"/>
      <c r="B35" s="10"/>
      <c r="C35" s="3"/>
      <c r="D35" s="3"/>
      <c r="E35" s="3"/>
      <c r="F35" s="3"/>
    </row>
    <row r="36" spans="1:11" s="3" customFormat="1" ht="15" customHeight="1">
      <c r="A36" s="3" t="s">
        <v>35</v>
      </c>
      <c r="B36" s="12"/>
      <c r="C36" s="3">
        <f>C23-C34</f>
        <v>686.10000000000014</v>
      </c>
      <c r="E36" s="3">
        <f>E23-E34</f>
        <v>541.80000000000018</v>
      </c>
      <c r="F36" s="1"/>
    </row>
    <row r="37" spans="1:11" s="3" customFormat="1" ht="16.5" customHeight="1">
      <c r="B37" s="12"/>
      <c r="D37" s="1"/>
      <c r="F37" s="1"/>
    </row>
    <row r="38" spans="1:11" s="3" customFormat="1" ht="16.5" customHeight="1">
      <c r="A38" s="3" t="s">
        <v>98</v>
      </c>
      <c r="B38" s="12"/>
      <c r="D38" s="1"/>
      <c r="F38" s="1"/>
    </row>
    <row r="39" spans="1:11" ht="15" customHeight="1">
      <c r="A39" s="1" t="s">
        <v>58</v>
      </c>
      <c r="B39" s="6"/>
      <c r="C39" s="1">
        <v>29.8</v>
      </c>
      <c r="E39" s="1">
        <v>39.200000000000003</v>
      </c>
    </row>
    <row r="40" spans="1:11" ht="15" customHeight="1">
      <c r="A40" s="1" t="s">
        <v>59</v>
      </c>
      <c r="B40" s="6"/>
      <c r="C40" s="3">
        <v>-119</v>
      </c>
      <c r="D40" s="3"/>
      <c r="E40" s="3">
        <v>-161.19999999999999</v>
      </c>
      <c r="F40" s="3"/>
    </row>
    <row r="41" spans="1:11" ht="15" customHeight="1">
      <c r="A41" s="1" t="s">
        <v>72</v>
      </c>
      <c r="B41" s="6"/>
      <c r="C41" s="3">
        <v>10.1</v>
      </c>
      <c r="D41" s="3"/>
      <c r="E41" s="3">
        <v>3</v>
      </c>
      <c r="F41" s="3"/>
    </row>
    <row r="42" spans="1:11" ht="15" customHeight="1">
      <c r="A42" s="1" t="s">
        <v>102</v>
      </c>
      <c r="B42" s="6"/>
      <c r="C42" s="3">
        <v>1</v>
      </c>
      <c r="D42" s="3"/>
      <c r="E42" s="3">
        <v>-0.9</v>
      </c>
      <c r="F42" s="3"/>
    </row>
    <row r="43" spans="1:11" ht="15" customHeight="1">
      <c r="A43" s="1" t="s">
        <v>60</v>
      </c>
      <c r="B43" s="6"/>
      <c r="C43" s="3">
        <v>-57.9</v>
      </c>
      <c r="D43" s="3"/>
      <c r="E43" s="3">
        <v>51.8</v>
      </c>
      <c r="F43" s="3"/>
    </row>
    <row r="44" spans="1:11">
      <c r="A44" s="61" t="s">
        <v>116</v>
      </c>
      <c r="B44" s="6"/>
      <c r="C44" s="3">
        <v>-42.2</v>
      </c>
      <c r="D44" s="3"/>
      <c r="E44" s="3">
        <v>0</v>
      </c>
      <c r="F44" s="24"/>
      <c r="G44" s="3"/>
      <c r="K44" s="3"/>
    </row>
    <row r="45" spans="1:11" ht="15" customHeight="1">
      <c r="A45" s="1" t="s">
        <v>69</v>
      </c>
      <c r="B45" s="6"/>
      <c r="C45" s="3">
        <v>0</v>
      </c>
      <c r="D45" s="3"/>
      <c r="E45" s="3">
        <v>15.2</v>
      </c>
      <c r="F45" s="3"/>
    </row>
    <row r="46" spans="1:11" ht="15" customHeight="1">
      <c r="A46" s="3" t="s">
        <v>61</v>
      </c>
      <c r="B46" s="6"/>
      <c r="C46" s="50">
        <f>SUM(C39:C45)</f>
        <v>-178.2</v>
      </c>
      <c r="D46" s="3"/>
      <c r="E46" s="50">
        <f>SUM(E39:E45)</f>
        <v>-52.899999999999991</v>
      </c>
      <c r="F46" s="3"/>
    </row>
    <row r="47" spans="1:11" ht="15" customHeight="1">
      <c r="B47" s="6"/>
      <c r="C47" s="3"/>
      <c r="D47" s="3"/>
      <c r="E47" s="3"/>
      <c r="F47" s="3"/>
    </row>
    <row r="48" spans="1:11" ht="15" customHeight="1">
      <c r="A48" s="1" t="s">
        <v>62</v>
      </c>
      <c r="B48" s="6"/>
      <c r="C48" s="21">
        <v>-0.8</v>
      </c>
      <c r="D48" s="44"/>
      <c r="E48" s="21">
        <v>-0.9</v>
      </c>
      <c r="F48" s="44"/>
    </row>
    <row r="49" spans="1:6" ht="15" customHeight="1">
      <c r="A49" s="1" t="s">
        <v>44</v>
      </c>
      <c r="B49" s="6"/>
      <c r="C49" s="3">
        <f>C36+C46+C48</f>
        <v>507.10000000000014</v>
      </c>
      <c r="D49" s="3"/>
      <c r="E49" s="3">
        <f>E36+E46+E48</f>
        <v>488.00000000000023</v>
      </c>
      <c r="F49" s="3"/>
    </row>
    <row r="50" spans="1:6" s="9" customFormat="1" ht="15" customHeight="1">
      <c r="A50" s="1" t="s">
        <v>36</v>
      </c>
      <c r="B50" s="6"/>
      <c r="C50" s="21">
        <v>192.1</v>
      </c>
      <c r="D50" s="44"/>
      <c r="E50" s="21">
        <v>151.69999999999999</v>
      </c>
      <c r="F50" s="44"/>
    </row>
    <row r="51" spans="1:6" s="9" customFormat="1" ht="15" customHeight="1" thickBot="1">
      <c r="A51" s="9" t="s">
        <v>34</v>
      </c>
      <c r="B51" s="10"/>
      <c r="C51" s="58">
        <f>+C49-C50</f>
        <v>315.00000000000011</v>
      </c>
      <c r="D51" s="65"/>
      <c r="E51" s="58">
        <f>+E49-E50</f>
        <v>336.30000000000024</v>
      </c>
      <c r="F51" s="65"/>
    </row>
    <row r="52" spans="1:6" ht="15" customHeight="1" thickTop="1">
      <c r="B52" s="6"/>
      <c r="C52" s="3"/>
      <c r="D52" s="3"/>
      <c r="E52" s="3"/>
      <c r="F52" s="3"/>
    </row>
    <row r="53" spans="1:6" ht="15" customHeight="1">
      <c r="A53" s="9" t="s">
        <v>40</v>
      </c>
      <c r="C53" s="3"/>
      <c r="E53" s="3"/>
    </row>
    <row r="54" spans="1:6" ht="15" customHeight="1" thickBot="1">
      <c r="A54" s="14" t="s">
        <v>42</v>
      </c>
      <c r="C54" s="57">
        <v>1.58</v>
      </c>
      <c r="D54" s="66"/>
      <c r="E54" s="57">
        <v>1.9</v>
      </c>
      <c r="F54" s="66"/>
    </row>
    <row r="55" spans="1:6" ht="15" customHeight="1" thickTop="1" thickBot="1">
      <c r="A55" s="14" t="s">
        <v>31</v>
      </c>
      <c r="C55" s="57">
        <v>1.48</v>
      </c>
      <c r="D55" s="67"/>
      <c r="E55" s="57">
        <v>1.62</v>
      </c>
      <c r="F55" s="67"/>
    </row>
    <row r="56" spans="1:6" ht="15" customHeight="1" thickTop="1">
      <c r="A56" s="20"/>
    </row>
    <row r="57" spans="1:6" ht="15" customHeight="1">
      <c r="A57" s="16" t="s">
        <v>105</v>
      </c>
      <c r="B57" s="15"/>
      <c r="C57" s="41"/>
      <c r="D57" s="41"/>
      <c r="E57" s="41"/>
      <c r="F57" s="41"/>
    </row>
    <row r="58" spans="1:6" ht="15" customHeight="1">
      <c r="A58" s="16" t="s">
        <v>106</v>
      </c>
      <c r="B58" s="15"/>
      <c r="C58" s="41"/>
      <c r="D58" s="41"/>
      <c r="E58" s="41"/>
      <c r="F58" s="41"/>
    </row>
    <row r="59" spans="1:6" ht="15" customHeight="1">
      <c r="A59" s="3" t="s">
        <v>30</v>
      </c>
      <c r="B59" s="15"/>
      <c r="C59" s="3">
        <v>200</v>
      </c>
      <c r="D59" s="3"/>
      <c r="E59" s="3">
        <v>176.6</v>
      </c>
    </row>
    <row r="60" spans="1:6" s="4" customFormat="1" ht="15" customHeight="1">
      <c r="A60" s="3" t="s">
        <v>31</v>
      </c>
      <c r="B60" s="17"/>
      <c r="C60" s="3">
        <v>214.1</v>
      </c>
      <c r="D60" s="3"/>
      <c r="E60" s="3">
        <v>213.1</v>
      </c>
      <c r="F60" s="1"/>
    </row>
    <row r="61" spans="1:6" s="9" customFormat="1" ht="15" customHeight="1">
      <c r="B61" s="7"/>
      <c r="C61" s="38"/>
      <c r="D61" s="38"/>
      <c r="E61" s="38"/>
      <c r="F61" s="38"/>
    </row>
  </sheetData>
  <mergeCells count="5">
    <mergeCell ref="C6:F6"/>
    <mergeCell ref="A1:F1"/>
    <mergeCell ref="A2:F2"/>
    <mergeCell ref="A3:F3"/>
    <mergeCell ref="A4:F4"/>
  </mergeCells>
  <phoneticPr fontId="30" type="noConversion"/>
  <pageMargins left="0.75" right="0.75" top="1" bottom="1" header="0.5" footer="0.5"/>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Income and Expense</vt:lpstr>
      <vt:lpstr>non-GAAP Operating Income</vt:lpstr>
      <vt:lpstr>Operating stats</vt:lpstr>
      <vt:lpstr>PF Income Statement YTD</vt:lpstr>
      <vt:lpstr>'Balance Sheet'!Print_Area</vt:lpstr>
      <vt:lpstr>'Detailed Revenue'!Print_Area</vt:lpstr>
      <vt:lpstr>'Income Statement'!Print_Area</vt:lpstr>
      <vt:lpstr>'non-GAAP Net Income and Expense'!Print_Area</vt:lpstr>
      <vt:lpstr>'non-GAAP Operating Income'!Print_Area</vt:lpstr>
      <vt:lpstr>'Operating stats'!Print_Area</vt:lpstr>
      <vt:lpstr>'PF Income Statement YTD'!Print_Area</vt:lpstr>
      <vt:lpstr>'non-GAAP Net Income and Expense'!Print_Titles</vt:lpstr>
      <vt:lpstr>'non-GAAP Operating Income'!Print_Titles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Denise Thomas</cp:lastModifiedBy>
  <cp:lastPrinted>2011-01-28T21:17:52Z</cp:lastPrinted>
  <dcterms:created xsi:type="dcterms:W3CDTF">2005-07-20T13:40:19Z</dcterms:created>
  <dcterms:modified xsi:type="dcterms:W3CDTF">2011-01-28T21:41:19Z</dcterms:modified>
</cp:coreProperties>
</file>