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1005" windowWidth="12330" windowHeight="9030" tabRatio="860"/>
  </bookViews>
  <sheets>
    <sheet name="Income Statement" sheetId="2" r:id="rId1"/>
    <sheet name="Detailed Revenue" sheetId="1" r:id="rId2"/>
    <sheet name="Balance Sheet" sheetId="5" r:id="rId3"/>
    <sheet name="non-GAAP Net Inc &amp; Op Inc" sheetId="6" r:id="rId4"/>
    <sheet name="non-GAAP Op Exp" sheetId="7" r:id="rId5"/>
    <sheet name="Operating stats" sheetId="9"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 localSheetId="5">#REF!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4">#REF!</definedName>
    <definedName name="PageA" localSheetId="5">#REF!</definedName>
    <definedName name="PageA">#REF!</definedName>
    <definedName name="_xlnm.Print_Area" localSheetId="2">'Balance Sheet'!$A$1:$I$52</definedName>
    <definedName name="_xlnm.Print_Area" localSheetId="1">'Detailed Revenue'!$A$1:$J$79</definedName>
    <definedName name="_xlnm.Print_Area" localSheetId="0">'Income Statement'!$A$1:$H$60</definedName>
    <definedName name="_xlnm.Print_Area" localSheetId="3">'non-GAAP Net Inc &amp; Op Inc'!$A$1:$H$64</definedName>
    <definedName name="_xlnm.Print_Area" localSheetId="4">'non-GAAP Op Exp'!$A$1:$H$32</definedName>
    <definedName name="_xlnm.Print_Titles" localSheetId="3">'non-GAAP Net Inc &amp; Op Inc'!$1:$10</definedName>
    <definedName name="_xlnm.Print_Titles" localSheetId="4">'non-GAAP Op Exp'!$1:$5</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5">#REF!</definedName>
    <definedName name="shiv">#REF!</definedName>
    <definedName name="Text" localSheetId="1">#REF!</definedName>
    <definedName name="Text" localSheetId="0">#REF!</definedName>
    <definedName name="Text" localSheetId="3">#REF!</definedName>
    <definedName name="Text" localSheetId="4">#REF!</definedName>
    <definedName name="Text" localSheetId="5">#REF!</definedName>
    <definedName name="Text">#REF!</definedName>
  </definedNames>
  <calcPr calcId="145621"/>
</workbook>
</file>

<file path=xl/calcChain.xml><?xml version="1.0" encoding="utf-8"?>
<calcChain xmlns="http://schemas.openxmlformats.org/spreadsheetml/2006/main">
  <c r="I65" i="1" l="1"/>
  <c r="G65" i="1"/>
  <c r="E65" i="1"/>
  <c r="G23" i="9" l="1"/>
  <c r="G12" i="2"/>
  <c r="G14" i="2"/>
  <c r="G15" i="2"/>
  <c r="E21" i="7" l="1"/>
  <c r="E36" i="2"/>
  <c r="G71" i="1"/>
  <c r="G53" i="1"/>
  <c r="G57" i="1" s="1"/>
  <c r="G46" i="1"/>
  <c r="G35" i="1"/>
  <c r="G26" i="1"/>
  <c r="G27" i="1" s="1"/>
  <c r="G29" i="1" s="1"/>
  <c r="G16" i="1"/>
  <c r="G17" i="1" s="1"/>
  <c r="G19" i="1" s="1"/>
  <c r="G73" i="1" l="1"/>
  <c r="G40" i="1"/>
  <c r="G19" i="6"/>
  <c r="E19" i="6"/>
  <c r="C19" i="6"/>
  <c r="G48" i="6"/>
  <c r="E48" i="6"/>
  <c r="C48" i="6"/>
  <c r="G76" i="1" l="1"/>
  <c r="G21" i="7"/>
  <c r="C21" i="7"/>
  <c r="E12" i="2" l="1"/>
  <c r="G51" i="9" l="1"/>
  <c r="E51" i="9"/>
  <c r="E15" i="9" l="1"/>
  <c r="G59" i="9"/>
  <c r="E59" i="9"/>
  <c r="G42" i="9"/>
  <c r="E42" i="9"/>
  <c r="G33" i="9"/>
  <c r="E33" i="9"/>
  <c r="E23" i="6" l="1"/>
  <c r="E29" i="6" s="1"/>
  <c r="G30" i="5"/>
  <c r="E15" i="2" l="1"/>
  <c r="C12" i="2"/>
  <c r="C36" i="2"/>
  <c r="G36" i="2"/>
  <c r="C14" i="2"/>
  <c r="C15" i="2"/>
  <c r="C59" i="9" l="1"/>
  <c r="C51" i="9"/>
  <c r="C42" i="9"/>
  <c r="C33" i="9"/>
  <c r="G15" i="9"/>
  <c r="C15" i="9"/>
  <c r="I26" i="1" l="1"/>
  <c r="I27" i="1" s="1"/>
  <c r="I29" i="1" s="1"/>
  <c r="I16" i="1"/>
  <c r="I17" i="1" s="1"/>
  <c r="I19" i="1" s="1"/>
  <c r="I35" i="1"/>
  <c r="E35" i="1"/>
  <c r="G23" i="6"/>
  <c r="E34" i="5"/>
  <c r="E39" i="5" s="1"/>
  <c r="C13" i="7"/>
  <c r="I46" i="1"/>
  <c r="G20" i="2" s="1"/>
  <c r="I53" i="1"/>
  <c r="I57" i="1" s="1"/>
  <c r="G21" i="2" s="1"/>
  <c r="I71" i="1"/>
  <c r="I73" i="1" s="1"/>
  <c r="G22" i="2" s="1"/>
  <c r="E26" i="1"/>
  <c r="E27" i="1" s="1"/>
  <c r="E29" i="1" s="1"/>
  <c r="E16" i="1"/>
  <c r="E17" i="1" s="1"/>
  <c r="E19" i="1" s="1"/>
  <c r="C23" i="6"/>
  <c r="C29" i="6" s="1"/>
  <c r="E46" i="1"/>
  <c r="C20" i="2" s="1"/>
  <c r="E53" i="1"/>
  <c r="E57" i="1" s="1"/>
  <c r="E71" i="1"/>
  <c r="E16" i="5"/>
  <c r="E22" i="5" s="1"/>
  <c r="G16" i="2"/>
  <c r="G18" i="2" s="1"/>
  <c r="E14" i="2"/>
  <c r="E20" i="2"/>
  <c r="E21" i="2"/>
  <c r="G31" i="6"/>
  <c r="G10" i="2"/>
  <c r="G9" i="2"/>
  <c r="C10" i="2"/>
  <c r="C9" i="2"/>
  <c r="E10" i="2"/>
  <c r="E9" i="2"/>
  <c r="G49" i="5"/>
  <c r="G51" i="5" s="1"/>
  <c r="G34" i="5"/>
  <c r="G39" i="5"/>
  <c r="G16" i="5"/>
  <c r="G22" i="5" s="1"/>
  <c r="E49" i="5"/>
  <c r="E51" i="5" s="1"/>
  <c r="G13" i="7"/>
  <c r="G23" i="7" s="1"/>
  <c r="E13" i="7"/>
  <c r="E23" i="7" l="1"/>
  <c r="C23" i="7"/>
  <c r="G52" i="5"/>
  <c r="E16" i="2"/>
  <c r="E18" i="2" s="1"/>
  <c r="E22" i="2"/>
  <c r="E73" i="1"/>
  <c r="C22" i="2" s="1"/>
  <c r="C16" i="2"/>
  <c r="C18" i="2" s="1"/>
  <c r="E40" i="1"/>
  <c r="E52" i="5"/>
  <c r="G24" i="2"/>
  <c r="G38" i="2" s="1"/>
  <c r="G43" i="2" s="1"/>
  <c r="C21" i="2"/>
  <c r="I40" i="1"/>
  <c r="I76" i="1" s="1"/>
  <c r="E76" i="1" l="1"/>
  <c r="E24" i="2"/>
  <c r="E38" i="2" s="1"/>
  <c r="G54" i="6"/>
  <c r="C24" i="2"/>
  <c r="C54" i="6" s="1"/>
  <c r="G46" i="2"/>
  <c r="G50" i="2" s="1"/>
  <c r="G11" i="6" s="1"/>
  <c r="G25" i="6" s="1"/>
  <c r="G40" i="6"/>
  <c r="E43" i="2" l="1"/>
  <c r="E46" i="2" s="1"/>
  <c r="E50" i="2" s="1"/>
  <c r="E54" i="6"/>
  <c r="C38" i="2"/>
  <c r="E40" i="6"/>
  <c r="E50" i="6" s="1"/>
  <c r="E54" i="2" l="1"/>
  <c r="E28" i="6" s="1"/>
  <c r="E31" i="6" s="1"/>
  <c r="E53" i="2"/>
  <c r="C43" i="2"/>
  <c r="C46" i="2" s="1"/>
  <c r="C50" i="2" s="1"/>
  <c r="E11" i="6"/>
  <c r="E25" i="6" s="1"/>
  <c r="E56" i="6"/>
  <c r="C40" i="6"/>
  <c r="G50" i="6"/>
  <c r="G56" i="6" s="1"/>
  <c r="C50" i="6" l="1"/>
  <c r="C56" i="6" s="1"/>
  <c r="C53" i="2"/>
  <c r="C54" i="2"/>
  <c r="C28" i="6" s="1"/>
  <c r="C31" i="6" s="1"/>
  <c r="C11" i="6"/>
  <c r="C25" i="6" s="1"/>
</calcChain>
</file>

<file path=xl/sharedStrings.xml><?xml version="1.0" encoding="utf-8"?>
<sst xmlns="http://schemas.openxmlformats.org/spreadsheetml/2006/main" count="306" uniqueCount="213">
  <si>
    <t>The NASDAQ OMX Group, Inc.</t>
  </si>
  <si>
    <t>Revenue Detail</t>
  </si>
  <si>
    <t>(in millions)</t>
  </si>
  <si>
    <t>(unaudited)</t>
  </si>
  <si>
    <t>Cash Equity Trading Revenues:</t>
  </si>
  <si>
    <t xml:space="preserve">U.S. cash equity trading </t>
  </si>
  <si>
    <t>Cost of revenues:</t>
  </si>
  <si>
    <t xml:space="preserve">       Transaction rebates </t>
  </si>
  <si>
    <t xml:space="preserve">       Brokerage, clearance and exchange fees </t>
  </si>
  <si>
    <t xml:space="preserve">       Total U.S. cash equity cost of revenues </t>
  </si>
  <si>
    <t xml:space="preserve">        Net U.S. cash equity trading revenues</t>
  </si>
  <si>
    <t>European cash equity trading</t>
  </si>
  <si>
    <t xml:space="preserve">        Total net cash equity trading revenues</t>
  </si>
  <si>
    <t>Derivative Trading and Clearing Revenues:</t>
  </si>
  <si>
    <t>U.S. derivative trading and clearing</t>
  </si>
  <si>
    <t xml:space="preserve">       Total U.S. derivative trading and clearing cost of revenues </t>
  </si>
  <si>
    <t xml:space="preserve">        Net U.S. derivative trading and clearing revenues</t>
  </si>
  <si>
    <t>Access and Broker Services Revenues</t>
  </si>
  <si>
    <t xml:space="preserve">   rebates, brokerage, clearance and exchange fees</t>
  </si>
  <si>
    <t>U.S. listing services</t>
  </si>
  <si>
    <t>European listing services</t>
  </si>
  <si>
    <t>U.S. market data products</t>
  </si>
  <si>
    <t>European market data products</t>
  </si>
  <si>
    <t>Change request and advisory</t>
  </si>
  <si>
    <t>Software as a service</t>
  </si>
  <si>
    <t xml:space="preserve">      Total Market Technology revenues</t>
  </si>
  <si>
    <t xml:space="preserve">Total revenues less transaction rebates, brokerage, </t>
  </si>
  <si>
    <t xml:space="preserve">    clearance and exchange fees</t>
  </si>
  <si>
    <t xml:space="preserve">Condensed Consolidated Statements of Income </t>
  </si>
  <si>
    <t>(in millions, except per share amounts)</t>
  </si>
  <si>
    <t>Transaction rebates</t>
  </si>
  <si>
    <t>Brokerage, clearance and exchange fees</t>
  </si>
  <si>
    <t xml:space="preserve">  Total cost of revenues</t>
  </si>
  <si>
    <t xml:space="preserve">    brokerage, clearance and exchange fees</t>
  </si>
  <si>
    <t>Revenues less transaction rebates, brokerage,</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</si>
  <si>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</si>
  <si>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</si>
  <si>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</si>
  <si>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</si>
  <si>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</si>
  <si>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</si>
  <si>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</si>
  <si>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</si>
  <si>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</si>
  <si>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</si>
  <si>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</si>
  <si>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Income before income taxes</t>
  </si>
  <si>
    <t>Income tax provision</t>
  </si>
  <si>
    <t xml:space="preserve">Net income </t>
  </si>
  <si>
    <t>Net income attributable to NASDAQ OMX</t>
  </si>
  <si>
    <t>Weighted-average common shares outstanding</t>
  </si>
  <si>
    <t xml:space="preserve">   for earnings per share:</t>
  </si>
  <si>
    <t xml:space="preserve">   Diluted</t>
  </si>
  <si>
    <t>2013</t>
  </si>
  <si>
    <t>December 31,</t>
  </si>
  <si>
    <t>Assets</t>
  </si>
  <si>
    <t>Current assets:</t>
  </si>
  <si>
    <t>Cash and cash equivalents</t>
  </si>
  <si>
    <t>Restricted cash</t>
  </si>
  <si>
    <t>Financial investments, at fair value</t>
  </si>
  <si>
    <t>Receivables, net</t>
  </si>
  <si>
    <t>Deferred tax assets</t>
  </si>
  <si>
    <t>Default funds and margin deposits</t>
  </si>
  <si>
    <t>Other current assets</t>
  </si>
  <si>
    <t>Total current assets</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</si>
  <si>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</si>
  <si>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</si>
  <si>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</si>
  <si>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</si>
  <si>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</si>
  <si>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</si>
  <si>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</si>
  <si>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</si>
  <si>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</si>
  <si>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</si>
  <si>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</si>
  <si>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</si>
  <si>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</si>
  <si>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</si>
  <si>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Current portion of debt obligations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</si>
  <si>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</si>
  <si>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</si>
  <si>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</si>
  <si>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</si>
  <si>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</si>
  <si>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</si>
  <si>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</si>
  <si>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</si>
  <si>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NASDAQ OMX stockholders' equity:</t>
  </si>
  <si>
    <t>Total NASDAQ OMX stockholders' equity</t>
  </si>
  <si>
    <t>Noncontrolling interests</t>
  </si>
  <si>
    <t>Total equity</t>
  </si>
  <si>
    <t>Total liabilities and equity</t>
  </si>
  <si>
    <t>Interest expense</t>
  </si>
  <si>
    <t>Interest income</t>
  </si>
  <si>
    <t xml:space="preserve">   Basic earnings per share</t>
  </si>
  <si>
    <t xml:space="preserve">   Diluted earnings per share</t>
  </si>
  <si>
    <t xml:space="preserve">   Basic</t>
  </si>
  <si>
    <t xml:space="preserve">Three Months Ended </t>
  </si>
  <si>
    <t>Non-GAAP adjustments:</t>
  </si>
  <si>
    <t>Special legal expenses</t>
  </si>
  <si>
    <t>Total non-GAAP adjustments, net of tax</t>
  </si>
  <si>
    <t>Total adjustments from non-GAAP net income above</t>
  </si>
  <si>
    <t>Non-GAAP operating income</t>
  </si>
  <si>
    <t>Non-GAAP operating expenses</t>
  </si>
  <si>
    <t>Three Months Ended</t>
  </si>
  <si>
    <t>Revenues:</t>
  </si>
  <si>
    <t>Operating Expenses:</t>
  </si>
  <si>
    <t>Market Technology Revenues:</t>
  </si>
  <si>
    <t>Index data products</t>
  </si>
  <si>
    <t>Market Services</t>
  </si>
  <si>
    <t xml:space="preserve">Total Market Services revenues less transaction rebates, </t>
  </si>
  <si>
    <t>Listing Services</t>
  </si>
  <si>
    <t>Information Services</t>
  </si>
  <si>
    <t>Technology Solutions</t>
  </si>
  <si>
    <t xml:space="preserve">MARKET SERVICES </t>
  </si>
  <si>
    <t xml:space="preserve">Total Market Services revenues less transaction </t>
  </si>
  <si>
    <t>LISTING SERVICES</t>
  </si>
  <si>
    <t>INFORMATION SERVICES</t>
  </si>
  <si>
    <t>Total Information Services revenues</t>
  </si>
  <si>
    <t>TECHNOLOGY SOLUTIONS</t>
  </si>
  <si>
    <t>Total Technology Solutions revenues</t>
  </si>
  <si>
    <t>Corporate Solutions Revenues:</t>
  </si>
  <si>
    <t xml:space="preserve">      Total Corporate Solutions revenues</t>
  </si>
  <si>
    <t>Governance</t>
  </si>
  <si>
    <t>Public relations</t>
  </si>
  <si>
    <t xml:space="preserve">   Cash dividends declared per common share</t>
  </si>
  <si>
    <t>Market Data Products Revenues:</t>
  </si>
  <si>
    <t>Investor relations</t>
  </si>
  <si>
    <t>Multimedia solutions</t>
  </si>
  <si>
    <t>Software, license and support</t>
  </si>
  <si>
    <t xml:space="preserve">        Total net derivative trading and clearing revenues</t>
  </si>
  <si>
    <t xml:space="preserve"> Total Listing Services revenues</t>
  </si>
  <si>
    <t xml:space="preserve">        Total Market Data Products revenues</t>
  </si>
  <si>
    <t xml:space="preserve">Condensed Consolidated Balance Sheets </t>
  </si>
  <si>
    <t>GAAP net income attributable to NASDAQ OMX</t>
  </si>
  <si>
    <t>Non-GAAP net income attributable to NASDAQ OMX</t>
  </si>
  <si>
    <t>GAAP diluted earnings per share</t>
  </si>
  <si>
    <t>Non-GAAP diluted earnings per share</t>
  </si>
  <si>
    <t>GAAP operating income</t>
  </si>
  <si>
    <t>GAAP operating expenses</t>
  </si>
  <si>
    <t>Per share information:</t>
  </si>
  <si>
    <t xml:space="preserve">Fixed income trading </t>
  </si>
  <si>
    <t xml:space="preserve">        Total net fixed income trading revenues</t>
  </si>
  <si>
    <r>
      <t>Reconciliation of GAAP Net Income, Diluted Earnings Per Share, Operating Income</t>
    </r>
    <r>
      <rPr>
        <b/>
        <sz val="10"/>
        <rFont val="Verdana"/>
        <family val="2"/>
      </rPr>
      <t xml:space="preserve"> and </t>
    </r>
  </si>
  <si>
    <t>Operating Expenses to Non-GAAP Net Income, Diluted Earnings Per Share, Operating Income, and Operating Expenses</t>
  </si>
  <si>
    <t>Fixed Income Trading Revenues:</t>
  </si>
  <si>
    <t>Total non-GAAP adjustments</t>
  </si>
  <si>
    <t xml:space="preserve">   Total non-GAAP adjustments </t>
  </si>
  <si>
    <t>Common stock</t>
  </si>
  <si>
    <t>Additional paid-in capital</t>
  </si>
  <si>
    <t>Common stock in treasury, at cost</t>
  </si>
  <si>
    <t>Accumulated other comprehensive loss</t>
  </si>
  <si>
    <t>Retained earnings</t>
  </si>
  <si>
    <t>Quarterly Key Drivers Detail</t>
  </si>
  <si>
    <t/>
  </si>
  <si>
    <t>Derivative Trading and Clearing</t>
  </si>
  <si>
    <t>U.S. Equity Options</t>
  </si>
  <si>
    <t>Total industry average daily volume (in millions)</t>
  </si>
  <si>
    <t>NASDAQ OMX PHLX matched market share</t>
  </si>
  <si>
    <t>The NASDAQ Options Market matched market share</t>
  </si>
  <si>
    <t>Total market share</t>
  </si>
  <si>
    <t>NASDAQ OMX Nordic and NASDAQ OMX Baltic</t>
  </si>
  <si>
    <t>Average daily volume:</t>
  </si>
  <si>
    <t>Options, futures and fixed-income contracts</t>
  </si>
  <si>
    <t>Finnish option contracts traded on Eurex</t>
  </si>
  <si>
    <t>NASDAQ OMX Commodities</t>
  </si>
  <si>
    <t>Cash Equity Trading</t>
  </si>
  <si>
    <t>NASDAQ securities</t>
  </si>
  <si>
    <t>Total average daily share volume (in billions)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</si>
  <si>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</si>
  <si>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</si>
  <si>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</si>
  <si>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</si>
  <si>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</si>
  <si>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(2)</t>
    </r>
  </si>
  <si>
    <t>NYSE MKT and regional securities</t>
  </si>
  <si>
    <t>Total U.S.-listed securities</t>
  </si>
  <si>
    <t>Matched share volume (in billions)</t>
  </si>
  <si>
    <r>
      <t>Total market share</t>
    </r>
    <r>
      <rPr>
        <vertAlign val="superscript"/>
        <sz val="8"/>
        <rFont val="Verdana"/>
        <family val="2"/>
      </rPr>
      <t xml:space="preserve"> </t>
    </r>
  </si>
  <si>
    <t>NASDAQ OMX Nordic and NASDAQ OMX Baltic Securities</t>
  </si>
  <si>
    <t>Average daily number of equity trades</t>
  </si>
  <si>
    <t>Total average daily value of shares traded (in billions)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</si>
  <si>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</si>
  <si>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</si>
  <si>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</si>
  <si>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</si>
  <si>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</si>
  <si>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</si>
  <si>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</si>
  <si>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</si>
  <si>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</si>
  <si>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t>Market Technology</t>
  </si>
  <si>
    <r>
      <t>Order intake (in millions)</t>
    </r>
    <r>
      <rPr>
        <vertAlign val="superscript"/>
        <sz val="8"/>
        <rFont val="Verdana"/>
        <family val="2"/>
      </rPr>
      <t>(7)</t>
    </r>
  </si>
  <si>
    <r>
      <t>Total order value (in millions)</t>
    </r>
    <r>
      <rPr>
        <vertAlign val="superscript"/>
        <sz val="8"/>
        <rFont val="Verdana"/>
        <family val="2"/>
      </rPr>
      <t>(8)</t>
    </r>
  </si>
  <si>
    <t>New York Stock Exchange, or NYSE, securities</t>
  </si>
  <si>
    <t>March 31,</t>
  </si>
  <si>
    <t>2014</t>
  </si>
  <si>
    <t>Other</t>
  </si>
  <si>
    <t>Significant tax adjustments, net</t>
  </si>
  <si>
    <t>NASDAQ OMX BX Options matched market share</t>
  </si>
  <si>
    <t>Index Licensing and Services revenues</t>
  </si>
  <si>
    <t xml:space="preserve">fees. </t>
  </si>
  <si>
    <t xml:space="preserve">(1) We determine the tax effect of each item based on the tax rules in the respective jurisdiction where the transaction occurred. </t>
  </si>
  <si>
    <r>
      <t>Non-GAAP operating margin</t>
    </r>
    <r>
      <rPr>
        <b/>
        <vertAlign val="superscript"/>
        <sz val="10"/>
        <rFont val="Verdana"/>
        <family val="2"/>
      </rPr>
      <t xml:space="preserve"> (2)</t>
    </r>
  </si>
  <si>
    <r>
      <t xml:space="preserve">Adjustment to the income tax provision to reflect non-GAAP adjustments </t>
    </r>
    <r>
      <rPr>
        <vertAlign val="superscript"/>
        <sz val="10"/>
        <rFont val="Verdana"/>
        <family val="2"/>
      </rPr>
      <t>(1)</t>
    </r>
  </si>
  <si>
    <t>Net (income) loss attributable to noncontrolling interests</t>
  </si>
  <si>
    <t>Total revenues less transaction rebates, brokerage,</t>
  </si>
  <si>
    <t>(2) Non-GAAP operating margin equals non-GAAP operating income divided by total revenues less transaction rebates, brokerage, clearance and exchange</t>
  </si>
  <si>
    <t>European derivative trading and clearing</t>
  </si>
  <si>
    <r>
      <t>Power contracts cleared (TWh)</t>
    </r>
    <r>
      <rPr>
        <vertAlign val="superscript"/>
        <sz val="8"/>
        <rFont val="Verdana"/>
        <family val="2"/>
      </rPr>
      <t>(1)</t>
    </r>
  </si>
  <si>
    <t>June 30,</t>
  </si>
  <si>
    <t>Extinguishment of debt</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</si>
</sst>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quot;$&quot;* #,##0.00000_);_(&quot;$&quot;* \(#,##0.00000\);_(&quot;$&quot;* &quot;-&quot;??_);_(@_)"/>
    <numFmt numFmtId="177" formatCode="_(* #,##0.0_);_(* \(#,##0.0\);_(* &quot;-&quot;?_);_(@_)"/>
    <numFmt numFmtId="178" formatCode="0.00_);\(0.00\)"/>
    <numFmt numFmtId="179" formatCode="0.0%"/>
    <numFmt numFmtId="180" formatCode="0.0"/>
    <numFmt numFmtId="181" formatCode="_(* #,##0.00_);_(* \(#,##0.00\);_(* &quot;-&quot;?_);_(@_)"/>
    <numFmt numFmtId="182" formatCode="_(&quot;$&quot;\ #,##0.0_);_(&quot;$&quot;* \(#,##0.0\);_(&quot;$&quot;* &quot;-&quot;??_);_(@_)"/>
    <numFmt numFmtId="183" formatCode="_(&quot;$&quot;\ #,##0_);_(&quot;$&quot;* \(#,##0\);_(&quot;$&quot;* &quot;-&quot;??_);_(@_)"/>
  </numFmts>
  <fonts count="59">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vertAlign val="superscript"/>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8"/>
      <name val="Verdana"/>
      <family val="2"/>
    </font>
    <font>
      <vertAlign val="superscript"/>
      <sz val="7.5"/>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style="thin">
        <color indexed="9"/>
      </top>
      <bottom style="thin">
        <color indexed="64"/>
      </bottom>
      <diagonal/>
    </border>
  </borders>
  <cellStyleXfs count="31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27" fillId="3" borderId="0"/>
    <xf numFmtId="0" fontId="27" fillId="3"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0" fontId="13" fillId="0" borderId="0"/>
    <xf numFmtId="0" fontId="14" fillId="0" borderId="0"/>
    <xf numFmtId="0" fontId="15" fillId="0" borderId="0"/>
    <xf numFmtId="0" fontId="16" fillId="2"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3" borderId="0"/>
    <xf numFmtId="0" fontId="19" fillId="0" borderId="0"/>
    <xf numFmtId="0" fontId="16" fillId="2" borderId="0"/>
    <xf numFmtId="0" fontId="15" fillId="3"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3" borderId="0"/>
    <xf numFmtId="0" fontId="20" fillId="3" borderId="0"/>
    <xf numFmtId="0" fontId="20" fillId="3" borderId="0"/>
    <xf numFmtId="0" fontId="20" fillId="3" borderId="0"/>
    <xf numFmtId="0" fontId="20" fillId="3" borderId="0"/>
    <xf numFmtId="0" fontId="13" fillId="0" borderId="0"/>
    <xf numFmtId="0" fontId="15" fillId="0" borderId="0"/>
    <xf numFmtId="0" fontId="13" fillId="0" borderId="0"/>
    <xf numFmtId="0" fontId="15" fillId="2" borderId="0"/>
    <xf numFmtId="0" fontId="20" fillId="0" borderId="0"/>
    <xf numFmtId="0" fontId="15" fillId="2" borderId="0"/>
    <xf numFmtId="0" fontId="15" fillId="0" borderId="0"/>
    <xf numFmtId="0" fontId="20" fillId="3" borderId="0"/>
    <xf numFmtId="0" fontId="20" fillId="3" borderId="0"/>
    <xf numFmtId="0" fontId="20" fillId="4" borderId="0"/>
    <xf numFmtId="0" fontId="20" fillId="4" borderId="0"/>
    <xf numFmtId="0" fontId="20" fillId="4" borderId="0"/>
    <xf numFmtId="0" fontId="20" fillId="4" borderId="0"/>
    <xf numFmtId="0" fontId="20" fillId="4"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3" borderId="0"/>
    <xf numFmtId="0" fontId="27" fillId="3"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2" borderId="0"/>
    <xf numFmtId="0" fontId="25" fillId="0" borderId="0"/>
    <xf numFmtId="0" fontId="25" fillId="0" borderId="0"/>
    <xf numFmtId="0" fontId="20" fillId="0" borderId="0"/>
    <xf numFmtId="0" fontId="15" fillId="3" borderId="0"/>
    <xf numFmtId="0" fontId="26" fillId="0" borderId="0"/>
    <xf numFmtId="0" fontId="15" fillId="0" borderId="0"/>
    <xf numFmtId="0" fontId="16" fillId="2" borderId="0"/>
    <xf numFmtId="0" fontId="20" fillId="3" borderId="0"/>
    <xf numFmtId="0" fontId="13" fillId="0" borderId="0"/>
    <xf numFmtId="0" fontId="15"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6">
      <alignment horizontal="center"/>
    </xf>
    <xf numFmtId="3" fontId="28" fillId="0" borderId="0" applyFont="0" applyFill="0" applyBorder="0" applyAlignment="0" applyProtection="0"/>
    <xf numFmtId="0" fontId="28" fillId="5" borderId="0" applyNumberFormat="0" applyFont="0" applyBorder="0" applyAlignment="0" applyProtection="0"/>
    <xf numFmtId="0" fontId="6" fillId="0" borderId="0"/>
    <xf numFmtId="171" fontId="34" fillId="0" borderId="0"/>
    <xf numFmtId="0" fontId="6" fillId="0" borderId="0"/>
    <xf numFmtId="9" fontId="2" fillId="0" borderId="0" applyFont="0" applyFill="0" applyBorder="0" applyAlignment="0" applyProtection="0"/>
    <xf numFmtId="0" fontId="39" fillId="2"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40" fillId="1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2" borderId="0" applyNumberFormat="0" applyBorder="0" applyAlignment="0" applyProtection="0"/>
    <xf numFmtId="0" fontId="41" fillId="6" borderId="0" applyNumberFormat="0" applyBorder="0" applyAlignment="0" applyProtection="0"/>
    <xf numFmtId="0" fontId="42" fillId="4" borderId="14" applyNumberFormat="0" applyAlignment="0" applyProtection="0"/>
    <xf numFmtId="0" fontId="43" fillId="23" borderId="15" applyNumberFormat="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0" borderId="16" applyNumberFormat="0" applyFill="0" applyAlignment="0" applyProtection="0"/>
    <xf numFmtId="0" fontId="47" fillId="0" borderId="17" applyNumberFormat="0" applyFill="0" applyAlignment="0" applyProtection="0"/>
    <xf numFmtId="0" fontId="48" fillId="0" borderId="18" applyNumberFormat="0" applyFill="0" applyAlignment="0" applyProtection="0"/>
    <xf numFmtId="0" fontId="48" fillId="0" borderId="0" applyNumberFormat="0" applyFill="0" applyBorder="0" applyAlignment="0" applyProtection="0"/>
    <xf numFmtId="0" fontId="49" fillId="10" borderId="14" applyNumberFormat="0" applyAlignment="0" applyProtection="0"/>
    <xf numFmtId="0" fontId="50" fillId="0" borderId="19" applyNumberFormat="0" applyFill="0" applyAlignment="0" applyProtection="0"/>
    <xf numFmtId="0" fontId="51" fillId="24" borderId="0" applyNumberFormat="0" applyBorder="0" applyAlignment="0" applyProtection="0"/>
    <xf numFmtId="0" fontId="6" fillId="25" borderId="20" applyNumberFormat="0" applyFont="0" applyAlignment="0" applyProtection="0"/>
    <xf numFmtId="0" fontId="52" fillId="4" borderId="21" applyNumberFormat="0" applyAlignment="0" applyProtection="0"/>
    <xf numFmtId="0" fontId="53" fillId="0" borderId="0" applyNumberFormat="0" applyFill="0" applyBorder="0" applyAlignment="0" applyProtection="0"/>
    <xf numFmtId="0" fontId="54" fillId="0" borderId="22" applyNumberFormat="0" applyFill="0" applyAlignment="0" applyProtection="0"/>
    <xf numFmtId="0" fontId="55"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cellStyleXfs>
  <cellXfs count="244">
    <xf numFmtId="0" fontId="0" fillId="0" borderId="0" xfId="0"/>
    <xf numFmtId="165" fontId="3" fillId="0" borderId="1" xfId="2" quotePrefix="1" applyNumberFormat="1" applyFont="1" applyFill="1" applyBorder="1" applyAlignment="1" applyProtection="1">
      <alignment horizontal="center"/>
      <protection locked="0"/>
    </xf>
    <xf numFmtId="164" fontId="4" fillId="0" borderId="0" xfId="1" applyFont="1" applyFill="1"/>
    <xf numFmtId="167" fontId="4" fillId="0" borderId="0" xfId="1" applyNumberFormat="1" applyFont="1" applyFill="1" applyBorder="1" applyAlignment="1"/>
    <xf numFmtId="165" fontId="4" fillId="0" borderId="2" xfId="2" applyNumberFormat="1" applyFont="1" applyFill="1" applyBorder="1" applyAlignment="1">
      <alignment horizontal="right"/>
    </xf>
    <xf numFmtId="166" fontId="4" fillId="0" borderId="2" xfId="2" applyNumberFormat="1" applyFont="1" applyFill="1" applyBorder="1" applyAlignment="1">
      <alignment horizontal="right"/>
    </xf>
    <xf numFmtId="166" fontId="8" fillId="0" borderId="2" xfId="2" applyNumberFormat="1" applyFont="1" applyFill="1" applyBorder="1" applyAlignment="1">
      <alignment horizontal="right"/>
    </xf>
    <xf numFmtId="166" fontId="4" fillId="0" borderId="2" xfId="2" applyNumberFormat="1" applyFont="1" applyFill="1" applyBorder="1"/>
    <xf numFmtId="166" fontId="9"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6" fontId="8" fillId="0" borderId="2" xfId="2" applyNumberFormat="1" applyFont="1" applyFill="1" applyBorder="1"/>
    <xf numFmtId="165" fontId="4" fillId="0" borderId="0" xfId="2" applyNumberFormat="1" applyFont="1" applyFill="1" applyBorder="1" applyAlignment="1">
      <alignment horizontal="left"/>
    </xf>
    <xf numFmtId="166" fontId="4" fillId="0" borderId="0" xfId="2" applyNumberFormat="1" applyFont="1" applyFill="1" applyAlignment="1">
      <alignment horizontal="left"/>
    </xf>
    <xf numFmtId="164" fontId="3" fillId="0" borderId="0" xfId="1" applyFont="1" applyFill="1" applyBorder="1" applyAlignment="1"/>
    <xf numFmtId="165" fontId="10" fillId="0" borderId="0" xfId="2" applyNumberFormat="1" applyFont="1" applyFill="1" applyAlignment="1">
      <alignment horizontal="left"/>
    </xf>
    <xf numFmtId="166" fontId="11" fillId="0" borderId="0" xfId="2" applyNumberFormat="1" applyFont="1" applyFill="1" applyBorder="1" applyAlignment="1">
      <alignment horizontal="right"/>
    </xf>
    <xf numFmtId="166" fontId="8" fillId="0" borderId="0" xfId="2" applyNumberFormat="1" applyFont="1" applyFill="1" applyBorder="1" applyAlignment="1">
      <alignment horizontal="right"/>
    </xf>
    <xf numFmtId="166" fontId="8" fillId="0" borderId="4" xfId="2" applyNumberFormat="1" applyFont="1" applyFill="1" applyBorder="1"/>
    <xf numFmtId="166" fontId="4" fillId="0" borderId="4" xfId="2" applyNumberFormat="1" applyFont="1" applyFill="1" applyBorder="1" applyAlignment="1">
      <alignment horizontal="right"/>
    </xf>
    <xf numFmtId="166" fontId="3" fillId="0" borderId="2" xfId="2" applyNumberFormat="1" applyFont="1" applyFill="1" applyBorder="1"/>
    <xf numFmtId="166" fontId="4" fillId="0" borderId="5" xfId="2" applyNumberFormat="1" applyFont="1" applyFill="1" applyBorder="1"/>
    <xf numFmtId="165" fontId="3" fillId="0" borderId="2" xfId="2" applyNumberFormat="1" applyFont="1" applyFill="1" applyBorder="1"/>
    <xf numFmtId="165" fontId="10" fillId="0" borderId="0" xfId="2" applyNumberFormat="1" applyFont="1" applyFill="1"/>
    <xf numFmtId="166" fontId="3" fillId="0" borderId="0" xfId="2" applyNumberFormat="1" applyFont="1" applyFill="1"/>
    <xf numFmtId="165" fontId="3" fillId="0" borderId="0" xfId="2" applyNumberFormat="1" applyFont="1" applyFill="1"/>
    <xf numFmtId="165" fontId="4" fillId="0" borderId="0" xfId="2" applyNumberFormat="1" applyFont="1" applyFill="1" applyAlignment="1">
      <alignment horizontal="center"/>
    </xf>
    <xf numFmtId="165" fontId="4" fillId="0" borderId="7" xfId="2" applyNumberFormat="1" applyFont="1" applyFill="1" applyBorder="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8"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7" xfId="2" applyNumberFormat="1" applyFont="1" applyFill="1" applyBorder="1"/>
    <xf numFmtId="168" fontId="4" fillId="0" borderId="9" xfId="253" applyNumberFormat="1" applyFont="1" applyFill="1" applyBorder="1"/>
    <xf numFmtId="168" fontId="4" fillId="0" borderId="0" xfId="253" applyNumberFormat="1" applyFont="1" applyFill="1" applyBorder="1"/>
    <xf numFmtId="169" fontId="4" fillId="0" borderId="0" xfId="253" applyNumberFormat="1" applyFont="1" applyFill="1" applyBorder="1"/>
    <xf numFmtId="44" fontId="4" fillId="0" borderId="9" xfId="253" applyNumberFormat="1" applyFont="1" applyFill="1" applyBorder="1"/>
    <xf numFmtId="44" fontId="4" fillId="0" borderId="0" xfId="253" applyNumberFormat="1" applyFont="1" applyFill="1" applyBorder="1"/>
    <xf numFmtId="165" fontId="3" fillId="0" borderId="0" xfId="2" applyNumberFormat="1" applyFont="1" applyFill="1" applyAlignment="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7" fontId="4" fillId="0" borderId="0" xfId="269" applyNumberFormat="1" applyFont="1" applyFill="1"/>
    <xf numFmtId="174" fontId="4" fillId="0" borderId="0" xfId="269" applyNumberFormat="1" applyFont="1" applyFill="1" applyBorder="1"/>
    <xf numFmtId="177" fontId="4" fillId="0" borderId="0" xfId="269" applyNumberFormat="1" applyFont="1" applyFill="1" applyBorder="1"/>
    <xf numFmtId="0" fontId="4" fillId="0" borderId="0" xfId="269" applyFont="1" applyFill="1" applyBorder="1"/>
    <xf numFmtId="0" fontId="3" fillId="0" borderId="0" xfId="269" applyFont="1" applyFill="1" applyBorder="1" applyAlignment="1">
      <alignment vertical="center"/>
    </xf>
    <xf numFmtId="168" fontId="4" fillId="0" borderId="9"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8" fontId="4" fillId="0" borderId="0" xfId="269" applyNumberFormat="1" applyFont="1" applyFill="1"/>
    <xf numFmtId="44" fontId="4" fillId="0" borderId="9" xfId="269" applyNumberFormat="1" applyFont="1" applyFill="1" applyBorder="1" applyAlignment="1">
      <alignment vertical="center"/>
    </xf>
    <xf numFmtId="44" fontId="4" fillId="0" borderId="0" xfId="269" applyNumberFormat="1" applyFont="1" applyFill="1" applyBorder="1" applyAlignment="1">
      <alignment vertical="center"/>
    </xf>
    <xf numFmtId="176" fontId="4" fillId="0" borderId="0" xfId="269" applyNumberFormat="1" applyFont="1" applyFill="1"/>
    <xf numFmtId="168" fontId="4" fillId="0" borderId="0" xfId="269" applyNumberFormat="1" applyFont="1" applyFill="1"/>
    <xf numFmtId="174" fontId="4" fillId="0" borderId="8" xfId="2" applyNumberFormat="1" applyFont="1" applyFill="1" applyBorder="1"/>
    <xf numFmtId="167" fontId="4" fillId="0" borderId="0" xfId="269" applyNumberFormat="1" applyFont="1" applyFill="1"/>
    <xf numFmtId="177"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7" fontId="4" fillId="0" borderId="0" xfId="2" applyNumberFormat="1" applyFont="1" applyFill="1" applyBorder="1"/>
    <xf numFmtId="0" fontId="3" fillId="0" borderId="0" xfId="269" applyFont="1" applyFill="1"/>
    <xf numFmtId="172" fontId="4" fillId="0" borderId="0" xfId="269" applyNumberFormat="1" applyFont="1" applyFill="1" applyBorder="1"/>
    <xf numFmtId="174" fontId="4" fillId="0" borderId="0" xfId="2" applyNumberFormat="1" applyFont="1" applyFill="1"/>
    <xf numFmtId="167" fontId="9" fillId="0" borderId="2" xfId="3" applyNumberFormat="1" applyFont="1" applyFill="1" applyBorder="1"/>
    <xf numFmtId="165" fontId="3" fillId="0" borderId="0" xfId="2" quotePrefix="1" applyNumberFormat="1" applyFont="1" applyFill="1" applyBorder="1" applyAlignment="1">
      <alignment horizontal="center"/>
    </xf>
    <xf numFmtId="164" fontId="4" fillId="0" borderId="0" xfId="1" applyFont="1" applyFill="1" applyAlignment="1"/>
    <xf numFmtId="174" fontId="4" fillId="0" borderId="10" xfId="2" applyNumberFormat="1" applyFont="1" applyFill="1" applyBorder="1"/>
    <xf numFmtId="174" fontId="4" fillId="0" borderId="12" xfId="2" applyNumberFormat="1" applyFont="1" applyFill="1" applyBorder="1"/>
    <xf numFmtId="169" fontId="4" fillId="0" borderId="0" xfId="269" applyNumberFormat="1" applyFont="1" applyFill="1"/>
    <xf numFmtId="9" fontId="4" fillId="0" borderId="0" xfId="257" applyFont="1" applyFill="1"/>
    <xf numFmtId="165" fontId="4" fillId="0" borderId="0" xfId="2" applyNumberFormat="1" applyFont="1" applyFill="1" applyAlignment="1" applyProtection="1">
      <alignment horizontal="left"/>
      <protection locked="0"/>
    </xf>
    <xf numFmtId="37" fontId="4" fillId="0" borderId="0" xfId="2" applyNumberFormat="1" applyFont="1" applyFill="1"/>
    <xf numFmtId="167" fontId="4" fillId="0" borderId="0" xfId="253" applyNumberFormat="1" applyFont="1" applyFill="1"/>
    <xf numFmtId="174" fontId="4" fillId="0" borderId="1" xfId="2" applyNumberFormat="1" applyFont="1" applyFill="1" applyBorder="1"/>
    <xf numFmtId="171" fontId="4" fillId="0" borderId="0" xfId="2" applyNumberFormat="1" applyFont="1" applyFill="1"/>
    <xf numFmtId="167" fontId="4" fillId="0" borderId="13" xfId="253" applyNumberFormat="1" applyFont="1" applyFill="1" applyBorder="1"/>
    <xf numFmtId="171" fontId="32" fillId="0" borderId="0" xfId="2" applyNumberFormat="1" applyFont="1" applyFill="1"/>
    <xf numFmtId="166" fontId="32" fillId="0" borderId="0" xfId="2" applyNumberFormat="1" applyFont="1" applyFill="1"/>
    <xf numFmtId="0" fontId="4" fillId="0" borderId="0" xfId="267" applyFont="1" applyFill="1"/>
    <xf numFmtId="0" fontId="3" fillId="0" borderId="0" xfId="269" applyFont="1" applyFill="1" applyAlignment="1">
      <alignment horizontal="center"/>
    </xf>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4" fillId="0" borderId="0" xfId="1" applyFont="1" applyFill="1" applyAlignment="1">
      <alignment horizontal="center"/>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65" fontId="3" fillId="0" borderId="0" xfId="2" applyNumberFormat="1" applyFont="1" applyFill="1" applyAlignment="1" applyProtection="1">
      <alignment horizontal="right"/>
      <protection locked="0"/>
    </xf>
    <xf numFmtId="165" fontId="3" fillId="0" borderId="0" xfId="2" applyNumberFormat="1" applyFont="1" applyFill="1" applyAlignment="1">
      <alignment horizontal="right"/>
    </xf>
    <xf numFmtId="164" fontId="3" fillId="0" borderId="0" xfId="1" applyFont="1" applyFill="1"/>
    <xf numFmtId="165" fontId="3" fillId="0" borderId="0" xfId="2" applyNumberFormat="1" applyFont="1" applyFill="1" applyBorder="1" applyAlignment="1">
      <alignment horizontal="center"/>
    </xf>
    <xf numFmtId="166" fontId="9" fillId="0" borderId="0" xfId="2" applyNumberFormat="1" applyFont="1" applyFill="1" applyBorder="1" applyAlignment="1">
      <alignment horizontal="right"/>
    </xf>
    <xf numFmtId="170" fontId="4" fillId="0" borderId="0" xfId="2" applyNumberFormat="1" applyFont="1" applyFill="1" applyBorder="1"/>
    <xf numFmtId="44" fontId="4" fillId="0" borderId="0" xfId="253" applyNumberFormat="1" applyFont="1" applyFill="1"/>
    <xf numFmtId="44" fontId="4" fillId="0" borderId="0" xfId="253" applyFont="1" applyFill="1"/>
    <xf numFmtId="171" fontId="3" fillId="0" borderId="0" xfId="2" quotePrefix="1" applyNumberFormat="1" applyFont="1" applyFill="1" applyBorder="1" applyAlignment="1">
      <alignment horizontal="center"/>
    </xf>
    <xf numFmtId="171" fontId="3" fillId="0" borderId="1" xfId="2" quotePrefix="1" applyNumberFormat="1" applyFont="1" applyFill="1" applyBorder="1" applyAlignment="1">
      <alignment horizontal="center"/>
    </xf>
    <xf numFmtId="171" fontId="4" fillId="0" borderId="10" xfId="2" applyNumberFormat="1" applyFont="1" applyFill="1" applyBorder="1"/>
    <xf numFmtId="167" fontId="4" fillId="0" borderId="10" xfId="253" applyNumberFormat="1" applyFont="1" applyFill="1" applyBorder="1"/>
    <xf numFmtId="166" fontId="4" fillId="0" borderId="10" xfId="2" applyNumberFormat="1" applyFont="1" applyFill="1" applyBorder="1"/>
    <xf numFmtId="167" fontId="4" fillId="0" borderId="11" xfId="253" applyNumberFormat="1" applyFont="1" applyFill="1" applyBorder="1"/>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165" fontId="3" fillId="0" borderId="0" xfId="2" applyNumberFormat="1" applyFont="1" applyFill="1" applyBorder="1" applyAlignment="1"/>
    <xf numFmtId="165" fontId="3" fillId="0" borderId="0" xfId="2" applyNumberFormat="1" applyFont="1" applyFill="1" applyBorder="1" applyAlignment="1">
      <alignment horizontal="left"/>
    </xf>
    <xf numFmtId="165" fontId="4" fillId="0" borderId="0" xfId="2" applyNumberFormat="1" applyFont="1" applyFill="1" applyBorder="1" applyAlignment="1"/>
    <xf numFmtId="172" fontId="4" fillId="0" borderId="0" xfId="253" applyNumberFormat="1" applyFont="1" applyFill="1" applyBorder="1"/>
    <xf numFmtId="166" fontId="4" fillId="0" borderId="0" xfId="2" applyNumberFormat="1" applyFont="1" applyFill="1" applyBorder="1" applyAlignment="1"/>
    <xf numFmtId="44" fontId="4" fillId="0" borderId="0" xfId="269" applyNumberFormat="1" applyFont="1" applyFill="1"/>
    <xf numFmtId="0" fontId="32" fillId="0" borderId="0" xfId="267" applyFont="1" applyFill="1"/>
    <xf numFmtId="0" fontId="4" fillId="0" borderId="0" xfId="267" applyFont="1" applyFill="1" applyAlignment="1">
      <alignment horizontal="center"/>
    </xf>
    <xf numFmtId="0" fontId="33" fillId="0" borderId="0" xfId="267" applyFont="1" applyFill="1"/>
    <xf numFmtId="171" fontId="32" fillId="0" borderId="0" xfId="268" applyNumberFormat="1" applyFont="1" applyFill="1" applyBorder="1" applyProtection="1">
      <protection locked="0"/>
    </xf>
    <xf numFmtId="0" fontId="3" fillId="0" borderId="0" xfId="267" applyFont="1" applyFill="1"/>
    <xf numFmtId="171" fontId="3" fillId="0" borderId="0" xfId="2" applyNumberFormat="1" applyFont="1" applyFill="1" applyBorder="1" applyAlignment="1">
      <alignment horizontal="center"/>
    </xf>
    <xf numFmtId="0" fontId="35" fillId="0" borderId="0" xfId="267" applyFont="1" applyFill="1"/>
    <xf numFmtId="171" fontId="3" fillId="0" borderId="0" xfId="2" applyNumberFormat="1" applyFont="1" applyFill="1"/>
    <xf numFmtId="0" fontId="32" fillId="0" borderId="0" xfId="267" applyFont="1" applyFill="1" applyAlignment="1">
      <alignment horizontal="center"/>
    </xf>
    <xf numFmtId="0" fontId="4" fillId="0" borderId="0" xfId="267" applyFont="1" applyFill="1" applyAlignment="1">
      <alignment horizontal="left"/>
    </xf>
    <xf numFmtId="171" fontId="32" fillId="0" borderId="0" xfId="267" applyNumberFormat="1" applyFont="1" applyFill="1"/>
    <xf numFmtId="167" fontId="4" fillId="0" borderId="10" xfId="2" applyNumberFormat="1" applyFont="1" applyFill="1" applyBorder="1" applyAlignment="1">
      <alignment horizontal="right"/>
    </xf>
    <xf numFmtId="172" fontId="4" fillId="0" borderId="0" xfId="253" applyNumberFormat="1" applyFont="1" applyFill="1"/>
    <xf numFmtId="166" fontId="4" fillId="0" borderId="10" xfId="2" applyNumberFormat="1" applyFont="1" applyFill="1" applyBorder="1" applyAlignment="1">
      <alignment horizontal="right"/>
    </xf>
    <xf numFmtId="43" fontId="4" fillId="0" borderId="0" xfId="2" applyFont="1" applyFill="1"/>
    <xf numFmtId="173" fontId="4" fillId="0" borderId="0" xfId="267" applyNumberFormat="1" applyFont="1" applyFill="1" applyBorder="1"/>
    <xf numFmtId="167" fontId="4" fillId="0" borderId="10" xfId="2" applyNumberFormat="1" applyFont="1" applyFill="1" applyBorder="1"/>
    <xf numFmtId="171" fontId="32" fillId="0" borderId="10" xfId="2" applyNumberFormat="1" applyFont="1" applyFill="1" applyBorder="1"/>
    <xf numFmtId="173" fontId="4" fillId="0" borderId="0" xfId="267" applyNumberFormat="1" applyFont="1" applyFill="1"/>
    <xf numFmtId="170" fontId="32" fillId="0" borderId="0" xfId="267" applyNumberFormat="1" applyFont="1" applyFill="1"/>
    <xf numFmtId="0" fontId="4" fillId="0" borderId="0" xfId="267" applyFont="1" applyFill="1" applyBorder="1"/>
    <xf numFmtId="175" fontId="4" fillId="0" borderId="0" xfId="2" applyNumberFormat="1" applyFont="1" applyFill="1"/>
    <xf numFmtId="174" fontId="32" fillId="0" borderId="0" xfId="267" applyNumberFormat="1" applyFont="1" applyFill="1"/>
    <xf numFmtId="0" fontId="3" fillId="0" borderId="0" xfId="269" applyFont="1" applyFill="1" applyAlignment="1">
      <alignment horizontal="center"/>
    </xf>
    <xf numFmtId="0" fontId="3" fillId="0" borderId="0" xfId="269" applyFont="1" applyFill="1" applyAlignment="1">
      <alignment horizontal="center"/>
    </xf>
    <xf numFmtId="166" fontId="3" fillId="0" borderId="23" xfId="2" applyNumberFormat="1" applyFont="1" applyFill="1" applyBorder="1" applyAlignment="1">
      <alignment horizontal="right"/>
    </xf>
    <xf numFmtId="166" fontId="9" fillId="0" borderId="4" xfId="2" applyNumberFormat="1" applyFont="1" applyFill="1" applyBorder="1" applyAlignment="1">
      <alignment horizontal="right"/>
    </xf>
    <xf numFmtId="166" fontId="3" fillId="0" borderId="0" xfId="2" applyNumberFormat="1" applyFont="1" applyFill="1" applyBorder="1" applyAlignment="1">
      <alignment horizontal="right"/>
    </xf>
    <xf numFmtId="165" fontId="4" fillId="0" borderId="0" xfId="2" applyNumberFormat="1" applyFont="1" applyFill="1" applyAlignment="1">
      <alignment horizontal="left"/>
    </xf>
    <xf numFmtId="165" fontId="3" fillId="0" borderId="0" xfId="2" applyNumberFormat="1" applyFont="1" applyFill="1" applyAlignment="1">
      <alignment horizontal="left"/>
    </xf>
    <xf numFmtId="0" fontId="3" fillId="0" borderId="0" xfId="267" applyFont="1" applyFill="1" applyAlignment="1">
      <alignment horizontal="left"/>
    </xf>
    <xf numFmtId="170" fontId="31" fillId="0" borderId="0" xfId="2" applyNumberFormat="1" applyFont="1" applyFill="1"/>
    <xf numFmtId="165" fontId="4" fillId="0" borderId="0" xfId="2" applyNumberFormat="1" applyFont="1" applyFill="1" applyAlignment="1">
      <alignment horizontal="left"/>
    </xf>
    <xf numFmtId="166" fontId="9" fillId="0" borderId="3" xfId="2" applyNumberFormat="1" applyFont="1" applyFill="1" applyBorder="1"/>
    <xf numFmtId="0" fontId="4" fillId="26" borderId="0" xfId="269" applyFont="1" applyFill="1"/>
    <xf numFmtId="167" fontId="4" fillId="0" borderId="0" xfId="269" applyNumberFormat="1" applyFont="1" applyFill="1" applyBorder="1"/>
    <xf numFmtId="165" fontId="3" fillId="0" borderId="0" xfId="2" applyNumberFormat="1" applyFont="1" applyFill="1" applyAlignment="1">
      <alignment horizontal="left"/>
    </xf>
    <xf numFmtId="166" fontId="9" fillId="0" borderId="3" xfId="2" applyNumberFormat="1" applyFont="1" applyFill="1" applyBorder="1" applyAlignment="1">
      <alignment horizontal="right"/>
    </xf>
    <xf numFmtId="0" fontId="3" fillId="0" borderId="0" xfId="269" applyFont="1" applyFill="1" applyAlignment="1">
      <alignment horizontal="center"/>
    </xf>
    <xf numFmtId="165" fontId="4" fillId="0" borderId="0" xfId="2" applyNumberFormat="1" applyFont="1" applyFill="1" applyAlignment="1">
      <alignment horizontal="left"/>
    </xf>
    <xf numFmtId="0" fontId="4" fillId="0" borderId="0" xfId="314" applyFont="1" applyFill="1" applyAlignment="1"/>
    <xf numFmtId="0" fontId="4" fillId="27" borderId="0" xfId="314" applyFont="1" applyFill="1" applyAlignment="1"/>
    <xf numFmtId="0" fontId="4" fillId="0" borderId="0" xfId="314" applyFont="1" applyFill="1" applyAlignment="1">
      <alignment vertical="center"/>
    </xf>
    <xf numFmtId="0" fontId="3" fillId="0" borderId="0" xfId="314" applyFont="1" applyFill="1" applyAlignment="1"/>
    <xf numFmtId="0" fontId="56" fillId="0" borderId="0" xfId="314" applyFont="1" applyFill="1" applyAlignment="1"/>
    <xf numFmtId="39" fontId="4" fillId="0" borderId="0" xfId="314" applyNumberFormat="1" applyFont="1" applyFill="1" applyAlignment="1"/>
    <xf numFmtId="37" fontId="4" fillId="0" borderId="0" xfId="314" applyNumberFormat="1" applyFont="1" applyFill="1" applyAlignment="1"/>
    <xf numFmtId="180" fontId="4" fillId="0" borderId="0" xfId="314" applyNumberFormat="1" applyFont="1" applyFill="1" applyAlignment="1"/>
    <xf numFmtId="0" fontId="4" fillId="0" borderId="0" xfId="314" applyFont="1" applyFill="1" applyAlignment="1">
      <alignment horizontal="left" indent="4"/>
    </xf>
    <xf numFmtId="179" fontId="4" fillId="0" borderId="0" xfId="314" applyNumberFormat="1" applyFont="1" applyFill="1" applyAlignment="1"/>
    <xf numFmtId="179" fontId="4" fillId="0" borderId="1" xfId="314" applyNumberFormat="1" applyFont="1" applyFill="1" applyBorder="1" applyAlignment="1"/>
    <xf numFmtId="0" fontId="4" fillId="0" borderId="0" xfId="314" applyFont="1" applyFill="1" applyAlignment="1">
      <alignment horizontal="left" indent="2"/>
    </xf>
    <xf numFmtId="10" fontId="4" fillId="0" borderId="0" xfId="314" applyNumberFormat="1" applyFont="1" applyFill="1" applyAlignment="1"/>
    <xf numFmtId="166" fontId="4" fillId="0" borderId="0" xfId="2" applyNumberFormat="1" applyFont="1" applyFill="1" applyAlignment="1"/>
    <xf numFmtId="179" fontId="4" fillId="0" borderId="0" xfId="314" applyNumberFormat="1" applyFont="1" applyFill="1" applyBorder="1" applyAlignment="1"/>
    <xf numFmtId="179" fontId="4" fillId="0" borderId="7" xfId="314" applyNumberFormat="1" applyFont="1" applyFill="1" applyBorder="1" applyAlignment="1"/>
    <xf numFmtId="181" fontId="4" fillId="0" borderId="0" xfId="314" applyNumberFormat="1" applyFont="1" applyFill="1" applyAlignment="1"/>
    <xf numFmtId="179" fontId="4" fillId="0" borderId="0" xfId="257" applyNumberFormat="1" applyFont="1" applyFill="1" applyAlignment="1"/>
    <xf numFmtId="182" fontId="4" fillId="0" borderId="0" xfId="314" applyNumberFormat="1" applyFont="1" applyFill="1" applyAlignment="1"/>
    <xf numFmtId="172" fontId="4" fillId="0" borderId="0" xfId="314" applyNumberFormat="1" applyFont="1" applyFill="1" applyAlignment="1"/>
    <xf numFmtId="0" fontId="4" fillId="0" borderId="0" xfId="314" applyFont="1" applyFill="1">
      <alignment vertical="top"/>
    </xf>
    <xf numFmtId="166" fontId="4" fillId="0" borderId="0" xfId="312" applyNumberFormat="1" applyFont="1" applyFill="1" applyAlignment="1">
      <alignment vertical="top"/>
    </xf>
    <xf numFmtId="166" fontId="4" fillId="0" borderId="0" xfId="2" applyNumberFormat="1" applyFont="1" applyFill="1" applyAlignment="1">
      <alignment vertical="top"/>
    </xf>
    <xf numFmtId="183" fontId="4" fillId="0" borderId="0" xfId="314" applyNumberFormat="1" applyFont="1" applyFill="1" applyAlignment="1"/>
    <xf numFmtId="42" fontId="4" fillId="0" borderId="0" xfId="314" applyNumberFormat="1" applyFont="1" applyFill="1">
      <alignment vertical="top"/>
    </xf>
    <xf numFmtId="0" fontId="58" fillId="0" borderId="0" xfId="314" applyFont="1" applyFill="1" applyAlignment="1">
      <alignment horizontal="left" vertical="top" indent="2"/>
    </xf>
    <xf numFmtId="165" fontId="3" fillId="0" borderId="0" xfId="2" applyNumberFormat="1" applyFont="1" applyFill="1" applyBorder="1" applyAlignment="1">
      <alignment horizontal="center"/>
    </xf>
    <xf numFmtId="166" fontId="4" fillId="0" borderId="0" xfId="2" applyNumberFormat="1" applyFont="1" applyFill="1" applyBorder="1" applyAlignment="1">
      <alignment horizontal="right"/>
    </xf>
    <xf numFmtId="44" fontId="4" fillId="0" borderId="9" xfId="253" applyNumberFormat="1" applyFont="1" applyFill="1" applyBorder="1" applyAlignment="1">
      <alignment horizontal="left"/>
    </xf>
    <xf numFmtId="0" fontId="4" fillId="27" borderId="0" xfId="269" applyFont="1" applyFill="1" applyAlignment="1">
      <alignment horizontal="left" indent="2"/>
    </xf>
    <xf numFmtId="0" fontId="4" fillId="27" borderId="0" xfId="269" applyFont="1" applyFill="1" applyBorder="1" applyAlignment="1">
      <alignment horizontal="left" indent="2"/>
    </xf>
    <xf numFmtId="174" fontId="4" fillId="27" borderId="1" xfId="269" applyNumberFormat="1" applyFont="1" applyFill="1" applyBorder="1"/>
    <xf numFmtId="0" fontId="4" fillId="27" borderId="0" xfId="269" quotePrefix="1" applyFont="1" applyFill="1" applyAlignment="1">
      <alignment horizontal="left" indent="2"/>
    </xf>
    <xf numFmtId="165" fontId="3" fillId="0" borderId="0" xfId="2" applyNumberFormat="1" applyFont="1" applyFill="1" applyBorder="1" applyAlignment="1">
      <alignment horizontal="center"/>
    </xf>
    <xf numFmtId="164" fontId="3" fillId="0" borderId="0" xfId="1" applyFont="1" applyFill="1" applyAlignment="1">
      <alignment horizontal="center"/>
    </xf>
    <xf numFmtId="0" fontId="4" fillId="27" borderId="0" xfId="269" quotePrefix="1" applyFont="1" applyFill="1"/>
    <xf numFmtId="0" fontId="4" fillId="27" borderId="0" xfId="0" applyFont="1" applyFill="1"/>
    <xf numFmtId="0" fontId="4" fillId="0" borderId="0" xfId="0" applyFont="1" applyFill="1"/>
    <xf numFmtId="0" fontId="4" fillId="27" borderId="0" xfId="269" applyFont="1" applyFill="1"/>
    <xf numFmtId="0" fontId="4" fillId="27" borderId="0" xfId="314" applyFont="1" applyFill="1" applyAlignment="1">
      <alignment horizontal="left" indent="4"/>
    </xf>
    <xf numFmtId="167" fontId="4" fillId="0" borderId="2" xfId="315" applyNumberFormat="1" applyFont="1" applyFill="1" applyBorder="1"/>
    <xf numFmtId="174" fontId="4" fillId="0" borderId="1" xfId="269" applyNumberFormat="1" applyFont="1" applyFill="1" applyBorder="1"/>
    <xf numFmtId="165" fontId="3" fillId="0" borderId="0" xfId="2" applyNumberFormat="1" applyFont="1" applyFill="1" applyAlignment="1">
      <alignment horizontal="center"/>
    </xf>
    <xf numFmtId="164" fontId="3" fillId="0" borderId="0" xfId="1" applyFont="1" applyFill="1" applyAlignment="1">
      <alignment horizontal="center"/>
    </xf>
    <xf numFmtId="0" fontId="3" fillId="0" borderId="0" xfId="267" applyFont="1" applyFill="1" applyAlignment="1">
      <alignment horizontal="center"/>
    </xf>
    <xf numFmtId="168" fontId="4" fillId="0" borderId="0" xfId="269" applyNumberFormat="1" applyFont="1" applyFill="1" applyBorder="1"/>
    <xf numFmtId="0" fontId="31" fillId="0" borderId="0" xfId="314" applyFont="1" applyFill="1" applyAlignment="1"/>
    <xf numFmtId="165" fontId="3" fillId="0" borderId="0" xfId="2" applyNumberFormat="1" applyFont="1" applyFill="1" applyBorder="1" applyAlignment="1">
      <alignment horizontal="center"/>
    </xf>
    <xf numFmtId="167" fontId="4" fillId="0" borderId="2" xfId="3" applyNumberFormat="1" applyFont="1" applyFill="1" applyBorder="1" applyAlignment="1">
      <alignment horizontal="right"/>
    </xf>
    <xf numFmtId="174" fontId="4" fillId="0" borderId="7" xfId="269" applyNumberFormat="1" applyFont="1" applyFill="1" applyBorder="1"/>
    <xf numFmtId="165" fontId="3" fillId="0" borderId="0" xfId="2" applyNumberFormat="1" applyFont="1" applyFill="1" applyBorder="1" applyAlignment="1">
      <alignment horizontal="center"/>
    </xf>
    <xf numFmtId="164" fontId="3" fillId="0" borderId="0" xfId="1" applyFont="1" applyFill="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0" xfId="2" applyNumberFormat="1" applyFont="1" applyFill="1" applyAlignment="1">
      <alignment horizontal="left"/>
    </xf>
    <xf numFmtId="165" fontId="4" fillId="0" borderId="0" xfId="2" applyNumberFormat="1" applyFont="1" applyFill="1" applyAlignment="1">
      <alignment horizontal="left"/>
    </xf>
    <xf numFmtId="0" fontId="3" fillId="0" borderId="0" xfId="269" applyFont="1" applyFill="1" applyAlignment="1">
      <alignment horizontal="center"/>
    </xf>
    <xf numFmtId="165" fontId="3" fillId="0" borderId="0" xfId="2" applyNumberFormat="1" applyFont="1" applyFill="1" applyBorder="1" applyAlignment="1">
      <alignment horizontal="center"/>
    </xf>
    <xf numFmtId="165" fontId="3" fillId="0" borderId="0" xfId="2" applyNumberFormat="1" applyFont="1" applyFill="1" applyAlignment="1">
      <alignment horizontal="center"/>
    </xf>
    <xf numFmtId="165" fontId="3" fillId="0" borderId="1" xfId="2" applyNumberFormat="1" applyFont="1" applyFill="1" applyBorder="1" applyAlignment="1">
      <alignment horizontal="center"/>
    </xf>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0" fontId="3" fillId="0" borderId="0" xfId="267" applyFont="1" applyFill="1" applyAlignment="1">
      <alignment horizontal="center"/>
    </xf>
    <xf numFmtId="0" fontId="3" fillId="0" borderId="0" xfId="269" applyFont="1" applyFill="1" applyAlignment="1">
      <alignment horizontal="center"/>
    </xf>
    <xf numFmtId="0" fontId="3" fillId="27" borderId="0" xfId="313" applyFont="1" applyFill="1" applyAlignment="1">
      <alignment horizontal="center"/>
    </xf>
    <xf numFmtId="0" fontId="3" fillId="27" borderId="0" xfId="314" applyFont="1" applyFill="1" applyAlignment="1">
      <alignment horizontal="center"/>
    </xf>
    <xf numFmtId="0" fontId="3" fillId="27" borderId="1" xfId="314" applyFont="1" applyFill="1" applyBorder="1" applyAlignment="1">
      <alignment horizontal="center" vertical="center"/>
    </xf>
  </cellXfs>
  <cellStyles count="316">
    <cellStyle name="%" xfId="4"/>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1"/>
    <cellStyle name="20% - Accent2 2" xfId="272"/>
    <cellStyle name="20% - Accent3 2" xfId="273"/>
    <cellStyle name="20% - Accent4 2" xfId="274"/>
    <cellStyle name="20% - Accent5 2" xfId="275"/>
    <cellStyle name="20% - Accent6 2" xfId="276"/>
    <cellStyle name="40% - Accent1 2" xfId="277"/>
    <cellStyle name="40% - Accent2 2" xfId="278"/>
    <cellStyle name="40% - Accent3 2" xfId="279"/>
    <cellStyle name="40% - Accent4 2" xfId="280"/>
    <cellStyle name="40% - Accent5 2" xfId="281"/>
    <cellStyle name="40% - Accent6 2" xfId="282"/>
    <cellStyle name="60% - Accent1 2" xfId="283"/>
    <cellStyle name="60% - Accent2 2" xfId="284"/>
    <cellStyle name="60% - Accent3 2" xfId="285"/>
    <cellStyle name="60% - Accent4 2" xfId="286"/>
    <cellStyle name="60% - Accent5 2" xfId="287"/>
    <cellStyle name="60% - Accent6 2" xfId="288"/>
    <cellStyle name="Accent1 2" xfId="289"/>
    <cellStyle name="Accent2 2" xfId="290"/>
    <cellStyle name="Accent3 2" xfId="291"/>
    <cellStyle name="Accent4 2" xfId="292"/>
    <cellStyle name="Accent5 2" xfId="293"/>
    <cellStyle name="Accent6 2" xfId="294"/>
    <cellStyle name="Bad 2" xfId="295"/>
    <cellStyle name="Calculation 2" xfId="296"/>
    <cellStyle name="Check Cell 2" xfId="297"/>
    <cellStyle name="Comma" xfId="312" builtinId="3"/>
    <cellStyle name="Comma 2" xfId="2"/>
    <cellStyle name="Comma 2 2" xfId="250"/>
    <cellStyle name="Comma 3" xfId="251"/>
    <cellStyle name="Comma 4" xfId="252"/>
    <cellStyle name="Currency" xfId="315" builtinId="4"/>
    <cellStyle name="Currency 2" xfId="253"/>
    <cellStyle name="Currency 2 2" xfId="3"/>
    <cellStyle name="Currency 3" xfId="254"/>
    <cellStyle name="Explanatory Text 2" xfId="298"/>
    <cellStyle name="Good 2" xfId="299"/>
    <cellStyle name="Heading 1 2" xfId="300"/>
    <cellStyle name="Heading 2 2" xfId="301"/>
    <cellStyle name="Heading 3 2" xfId="302"/>
    <cellStyle name="Heading 4 2" xfId="303"/>
    <cellStyle name="Input 2" xfId="304"/>
    <cellStyle name="Linked Cell 2" xfId="305"/>
    <cellStyle name="Neutral 2" xfId="306"/>
    <cellStyle name="Normal" xfId="0" builtinId="0"/>
    <cellStyle name="Normal 2" xfId="255"/>
    <cellStyle name="Normal 3" xfId="256"/>
    <cellStyle name="Normal_boardpackage" xfId="267"/>
    <cellStyle name="Normal_Bs1199" xfId="268"/>
    <cellStyle name="Normal_Financial Report-Jun 30 2006 - FAS115" xfId="1"/>
    <cellStyle name="Normal_NonGAAP1" xfId="269"/>
    <cellStyle name="Normal_NonGAAP1_Press Release Stats (4) 2" xfId="313"/>
    <cellStyle name="Normal_Press Release Stats (4)" xfId="314"/>
    <cellStyle name="Note 2" xfId="307"/>
    <cellStyle name="Output 2" xfId="308"/>
    <cellStyle name="Percent 2" xfId="257"/>
    <cellStyle name="Percent 2 2" xfId="258"/>
    <cellStyle name="Percent 3" xfId="259"/>
    <cellStyle name="Percent 3 2" xfId="270"/>
    <cellStyle name="PSChar" xfId="260"/>
    <cellStyle name="PSDate" xfId="261"/>
    <cellStyle name="PSDec" xfId="262"/>
    <cellStyle name="PSDetail" xfId="263"/>
    <cellStyle name="PSHeading" xfId="264"/>
    <cellStyle name="PSInt" xfId="265"/>
    <cellStyle name="PSSpacer" xfId="266"/>
    <cellStyle name="Title 2" xfId="309"/>
    <cellStyle name="Total 2" xfId="310"/>
    <cellStyle name="Warning Text 2" xfId="3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4</xdr:col>
      <xdr:colOff>762000</xdr:colOff>
      <xdr:row>37</xdr:row>
      <xdr:rowOff>57150</xdr:rowOff>
    </xdr:from>
    <xdr:to>
      <xdr:col>6</xdr:col>
      <xdr:colOff>38100</xdr:colOff>
      <xdr:row>37</xdr:row>
      <xdr:rowOff>171450</xdr:rowOff>
    </xdr:to>
    <xdr:sp macro="" textlink="">
      <xdr:nvSpPr>
        <xdr:cNvPr id="4" name="Text Box 1"/>
        <xdr:cNvSpPr txBox="1">
          <a:spLocks noChangeArrowheads="1"/>
        </xdr:cNvSpPr>
      </xdr:nvSpPr>
      <xdr:spPr bwMode="auto">
        <a:xfrm>
          <a:off x="8772525" y="7115175"/>
          <a:ext cx="657225" cy="114300"/>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6" name="Text Box 3"/>
        <xdr:cNvSpPr txBox="1">
          <a:spLocks noChangeArrowheads="1"/>
        </xdr:cNvSpPr>
      </xdr:nvSpPr>
      <xdr:spPr bwMode="auto">
        <a:xfrm>
          <a:off x="7410450" y="1476375"/>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7"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4</xdr:col>
      <xdr:colOff>873793</xdr:colOff>
      <xdr:row>8</xdr:row>
      <xdr:rowOff>147888</xdr:rowOff>
    </xdr:from>
    <xdr:to>
      <xdr:col>6</xdr:col>
      <xdr:colOff>139868</xdr:colOff>
      <xdr:row>9</xdr:row>
      <xdr:rowOff>51134</xdr:rowOff>
    </xdr:to>
    <xdr:sp macro="" textlink="">
      <xdr:nvSpPr>
        <xdr:cNvPr id="8" name="Text Box 1"/>
        <xdr:cNvSpPr txBox="1">
          <a:spLocks noChangeArrowheads="1"/>
        </xdr:cNvSpPr>
      </xdr:nvSpPr>
      <xdr:spPr bwMode="auto">
        <a:xfrm>
          <a:off x="8884318" y="1395663"/>
          <a:ext cx="647200" cy="122321"/>
        </a:xfrm>
        <a:prstGeom prst="rect">
          <a:avLst/>
        </a:prstGeom>
        <a:noFill/>
        <a:ln w="9525">
          <a:noFill/>
          <a:miter lim="800000"/>
          <a:headEnd/>
          <a:tailEnd/>
        </a:ln>
      </xdr:spPr>
    </xdr:sp>
    <xdr:clientData/>
  </xdr:twoCellAnchor>
  <xdr:twoCellAnchor>
    <xdr:from>
      <xdr:col>2</xdr:col>
      <xdr:colOff>733425</xdr:colOff>
      <xdr:row>9</xdr:row>
      <xdr:rowOff>9525</xdr:rowOff>
    </xdr:from>
    <xdr:to>
      <xdr:col>4</xdr:col>
      <xdr:colOff>9525</xdr:colOff>
      <xdr:row>9</xdr:row>
      <xdr:rowOff>123825</xdr:rowOff>
    </xdr:to>
    <xdr:sp macro="" textlink="">
      <xdr:nvSpPr>
        <xdr:cNvPr id="9" name="Text Box 3"/>
        <xdr:cNvSpPr txBox="1">
          <a:spLocks noChangeArrowheads="1"/>
        </xdr:cNvSpPr>
      </xdr:nvSpPr>
      <xdr:spPr bwMode="auto">
        <a:xfrm>
          <a:off x="6750984" y="1555937"/>
          <a:ext cx="609600" cy="114300"/>
        </a:xfrm>
        <a:prstGeom prst="rect">
          <a:avLst/>
        </a:prstGeom>
        <a:noFill/>
        <a:ln w="9525">
          <a:noFill/>
          <a:miter lim="800000"/>
          <a:headEnd/>
          <a:tailEnd/>
        </a:ln>
      </xdr:spPr>
    </xdr:sp>
    <xdr:clientData/>
  </xdr:twoCellAnchor>
  <xdr:twoCellAnchor>
    <xdr:from>
      <xdr:col>4</xdr:col>
      <xdr:colOff>771525</xdr:colOff>
      <xdr:row>9</xdr:row>
      <xdr:rowOff>19050</xdr:rowOff>
    </xdr:from>
    <xdr:to>
      <xdr:col>4</xdr:col>
      <xdr:colOff>981075</xdr:colOff>
      <xdr:row>9</xdr:row>
      <xdr:rowOff>133350</xdr:rowOff>
    </xdr:to>
    <xdr:sp macro="" textlink="">
      <xdr:nvSpPr>
        <xdr:cNvPr id="10"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14</xdr:col>
      <xdr:colOff>27454</xdr:colOff>
      <xdr:row>9</xdr:row>
      <xdr:rowOff>103655</xdr:rowOff>
    </xdr:from>
    <xdr:to>
      <xdr:col>15</xdr:col>
      <xdr:colOff>222437</xdr:colOff>
      <xdr:row>10</xdr:row>
      <xdr:rowOff>3363</xdr:rowOff>
    </xdr:to>
    <xdr:sp macro="" textlink="">
      <xdr:nvSpPr>
        <xdr:cNvPr id="11" name="Text Box 1"/>
        <xdr:cNvSpPr txBox="1">
          <a:spLocks noChangeArrowheads="1"/>
        </xdr:cNvSpPr>
      </xdr:nvSpPr>
      <xdr:spPr bwMode="auto">
        <a:xfrm>
          <a:off x="12824572" y="1650067"/>
          <a:ext cx="609600" cy="123825"/>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12"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13"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14"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15"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16"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17"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18"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4"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5"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36"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7"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8"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49"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50"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51" name="Text Box 1"/>
        <xdr:cNvSpPr txBox="1">
          <a:spLocks noChangeArrowheads="1"/>
        </xdr:cNvSpPr>
      </xdr:nvSpPr>
      <xdr:spPr bwMode="auto">
        <a:xfrm>
          <a:off x="8885999" y="1380535"/>
          <a:ext cx="644398" cy="127364"/>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52"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53"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41" name="Text Box 1"/>
        <xdr:cNvSpPr txBox="1">
          <a:spLocks noChangeArrowheads="1"/>
        </xdr:cNvSpPr>
      </xdr:nvSpPr>
      <xdr:spPr bwMode="auto">
        <a:xfrm>
          <a:off x="8885999" y="1313300"/>
          <a:ext cx="644398" cy="127363"/>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40" name="Text Box 1"/>
        <xdr:cNvSpPr txBox="1">
          <a:spLocks noChangeArrowheads="1"/>
        </xdr:cNvSpPr>
      </xdr:nvSpPr>
      <xdr:spPr bwMode="auto">
        <a:xfrm>
          <a:off x="8885999" y="1313300"/>
          <a:ext cx="644398" cy="127363"/>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30" name="Text Box 1"/>
        <xdr:cNvSpPr txBox="1">
          <a:spLocks noChangeArrowheads="1"/>
        </xdr:cNvSpPr>
      </xdr:nvSpPr>
      <xdr:spPr bwMode="auto">
        <a:xfrm>
          <a:off x="7412131" y="169489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1" name="Text Box 3"/>
        <xdr:cNvSpPr txBox="1">
          <a:spLocks noChangeArrowheads="1"/>
        </xdr:cNvSpPr>
      </xdr:nvSpPr>
      <xdr:spPr bwMode="auto">
        <a:xfrm>
          <a:off x="7412131" y="165679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32" name="Text Box 4"/>
        <xdr:cNvSpPr txBox="1">
          <a:spLocks noChangeArrowheads="1"/>
        </xdr:cNvSpPr>
      </xdr:nvSpPr>
      <xdr:spPr bwMode="auto">
        <a:xfrm>
          <a:off x="8783731" y="1666315"/>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33" name="Text Box 1"/>
        <xdr:cNvSpPr txBox="1">
          <a:spLocks noChangeArrowheads="1"/>
        </xdr:cNvSpPr>
      </xdr:nvSpPr>
      <xdr:spPr bwMode="auto">
        <a:xfrm>
          <a:off x="8885999" y="1571035"/>
          <a:ext cx="644398" cy="127364"/>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39" name="Text Box 3"/>
        <xdr:cNvSpPr txBox="1">
          <a:spLocks noChangeArrowheads="1"/>
        </xdr:cNvSpPr>
      </xdr:nvSpPr>
      <xdr:spPr bwMode="auto">
        <a:xfrm>
          <a:off x="7412131" y="1656790"/>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42" name="Text Box 4"/>
        <xdr:cNvSpPr txBox="1">
          <a:spLocks noChangeArrowheads="1"/>
        </xdr:cNvSpPr>
      </xdr:nvSpPr>
      <xdr:spPr bwMode="auto">
        <a:xfrm>
          <a:off x="8783731" y="1666315"/>
          <a:ext cx="209550" cy="114300"/>
        </a:xfrm>
        <a:prstGeom prst="rect">
          <a:avLst/>
        </a:prstGeom>
        <a:noFill/>
        <a:ln w="9525">
          <a:noFill/>
          <a:miter lim="800000"/>
          <a:headEnd/>
          <a:tailEnd/>
        </a:ln>
      </xdr:spPr>
    </xdr:sp>
    <xdr:clientData/>
  </xdr:twoCellAnchor>
  <xdr:twoCellAnchor>
    <xdr:from>
      <xdr:col>2</xdr:col>
      <xdr:colOff>733425</xdr:colOff>
      <xdr:row>37</xdr:row>
      <xdr:rowOff>47625</xdr:rowOff>
    </xdr:from>
    <xdr:to>
      <xdr:col>4</xdr:col>
      <xdr:colOff>9525</xdr:colOff>
      <xdr:row>37</xdr:row>
      <xdr:rowOff>171450</xdr:rowOff>
    </xdr:to>
    <xdr:sp macro="" textlink="">
      <xdr:nvSpPr>
        <xdr:cNvPr id="43" name="Text Box 1"/>
        <xdr:cNvSpPr txBox="1">
          <a:spLocks noChangeArrowheads="1"/>
        </xdr:cNvSpPr>
      </xdr:nvSpPr>
      <xdr:spPr bwMode="auto">
        <a:xfrm>
          <a:off x="7412131" y="1694890"/>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44" name="Text Box 3"/>
        <xdr:cNvSpPr txBox="1">
          <a:spLocks noChangeArrowheads="1"/>
        </xdr:cNvSpPr>
      </xdr:nvSpPr>
      <xdr:spPr bwMode="auto">
        <a:xfrm>
          <a:off x="6750984" y="1555937"/>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45" name="Text Box 4"/>
        <xdr:cNvSpPr txBox="1">
          <a:spLocks noChangeArrowheads="1"/>
        </xdr:cNvSpPr>
      </xdr:nvSpPr>
      <xdr:spPr bwMode="auto">
        <a:xfrm>
          <a:off x="8122584" y="1565462"/>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46" name="Text Box 1"/>
        <xdr:cNvSpPr txBox="1">
          <a:spLocks noChangeArrowheads="1"/>
        </xdr:cNvSpPr>
      </xdr:nvSpPr>
      <xdr:spPr bwMode="auto">
        <a:xfrm>
          <a:off x="8224852" y="1470182"/>
          <a:ext cx="644398" cy="127364"/>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47" name="Text Box 3"/>
        <xdr:cNvSpPr txBox="1">
          <a:spLocks noChangeArrowheads="1"/>
        </xdr:cNvSpPr>
      </xdr:nvSpPr>
      <xdr:spPr bwMode="auto">
        <a:xfrm>
          <a:off x="6750984" y="1555937"/>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48" name="Text Box 4"/>
        <xdr:cNvSpPr txBox="1">
          <a:spLocks noChangeArrowheads="1"/>
        </xdr:cNvSpPr>
      </xdr:nvSpPr>
      <xdr:spPr bwMode="auto">
        <a:xfrm>
          <a:off x="8122584" y="1565462"/>
          <a:ext cx="209550" cy="114300"/>
        </a:xfrm>
        <a:prstGeom prst="rect">
          <a:avLst/>
        </a:prstGeom>
        <a:noFill/>
        <a:ln w="9525">
          <a:noFill/>
          <a:miter lim="800000"/>
          <a:headEnd/>
          <a:tailEnd/>
        </a:ln>
      </xdr:spPr>
    </xdr:sp>
    <xdr:clientData/>
  </xdr:twoCellAnchor>
  <xdr:twoCellAnchor>
    <xdr:from>
      <xdr:col>2</xdr:col>
      <xdr:colOff>901513</xdr:colOff>
      <xdr:row>36</xdr:row>
      <xdr:rowOff>204508</xdr:rowOff>
    </xdr:from>
    <xdr:to>
      <xdr:col>4</xdr:col>
      <xdr:colOff>177613</xdr:colOff>
      <xdr:row>37</xdr:row>
      <xdr:rowOff>104215</xdr:rowOff>
    </xdr:to>
    <xdr:sp macro="" textlink="">
      <xdr:nvSpPr>
        <xdr:cNvPr id="54" name="Text Box 1"/>
        <xdr:cNvSpPr txBox="1">
          <a:spLocks noChangeArrowheads="1"/>
        </xdr:cNvSpPr>
      </xdr:nvSpPr>
      <xdr:spPr bwMode="auto">
        <a:xfrm>
          <a:off x="6919072" y="1526802"/>
          <a:ext cx="609600" cy="123825"/>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55" name="Text Box 3"/>
        <xdr:cNvSpPr txBox="1">
          <a:spLocks noChangeArrowheads="1"/>
        </xdr:cNvSpPr>
      </xdr:nvSpPr>
      <xdr:spPr bwMode="auto">
        <a:xfrm>
          <a:off x="6750984" y="1555937"/>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56" name="Text Box 4"/>
        <xdr:cNvSpPr txBox="1">
          <a:spLocks noChangeArrowheads="1"/>
        </xdr:cNvSpPr>
      </xdr:nvSpPr>
      <xdr:spPr bwMode="auto">
        <a:xfrm>
          <a:off x="8122584" y="1565462"/>
          <a:ext cx="209550" cy="114300"/>
        </a:xfrm>
        <a:prstGeom prst="rect">
          <a:avLst/>
        </a:prstGeom>
        <a:noFill/>
        <a:ln w="9525">
          <a:noFill/>
          <a:miter lim="800000"/>
          <a:headEnd/>
          <a:tailEnd/>
        </a:ln>
      </xdr:spPr>
    </xdr:sp>
    <xdr:clientData/>
  </xdr:twoCellAnchor>
  <xdr:twoCellAnchor>
    <xdr:from>
      <xdr:col>4</xdr:col>
      <xdr:colOff>873793</xdr:colOff>
      <xdr:row>36</xdr:row>
      <xdr:rowOff>147888</xdr:rowOff>
    </xdr:from>
    <xdr:to>
      <xdr:col>6</xdr:col>
      <xdr:colOff>139868</xdr:colOff>
      <xdr:row>37</xdr:row>
      <xdr:rowOff>51134</xdr:rowOff>
    </xdr:to>
    <xdr:sp macro="" textlink="">
      <xdr:nvSpPr>
        <xdr:cNvPr id="57" name="Text Box 1"/>
        <xdr:cNvSpPr txBox="1">
          <a:spLocks noChangeArrowheads="1"/>
        </xdr:cNvSpPr>
      </xdr:nvSpPr>
      <xdr:spPr bwMode="auto">
        <a:xfrm>
          <a:off x="8224852" y="1470182"/>
          <a:ext cx="644398" cy="127364"/>
        </a:xfrm>
        <a:prstGeom prst="rect">
          <a:avLst/>
        </a:prstGeom>
        <a:noFill/>
        <a:ln w="9525">
          <a:noFill/>
          <a:miter lim="800000"/>
          <a:headEnd/>
          <a:tailEnd/>
        </a:ln>
      </xdr:spPr>
    </xdr:sp>
    <xdr:clientData/>
  </xdr:twoCellAnchor>
  <xdr:twoCellAnchor>
    <xdr:from>
      <xdr:col>2</xdr:col>
      <xdr:colOff>733425</xdr:colOff>
      <xdr:row>37</xdr:row>
      <xdr:rowOff>9525</xdr:rowOff>
    </xdr:from>
    <xdr:to>
      <xdr:col>4</xdr:col>
      <xdr:colOff>9525</xdr:colOff>
      <xdr:row>37</xdr:row>
      <xdr:rowOff>123825</xdr:rowOff>
    </xdr:to>
    <xdr:sp macro="" textlink="">
      <xdr:nvSpPr>
        <xdr:cNvPr id="58" name="Text Box 3"/>
        <xdr:cNvSpPr txBox="1">
          <a:spLocks noChangeArrowheads="1"/>
        </xdr:cNvSpPr>
      </xdr:nvSpPr>
      <xdr:spPr bwMode="auto">
        <a:xfrm>
          <a:off x="6750984" y="1555937"/>
          <a:ext cx="609600" cy="114300"/>
        </a:xfrm>
        <a:prstGeom prst="rect">
          <a:avLst/>
        </a:prstGeom>
        <a:noFill/>
        <a:ln w="9525">
          <a:noFill/>
          <a:miter lim="800000"/>
          <a:headEnd/>
          <a:tailEnd/>
        </a:ln>
      </xdr:spPr>
    </xdr:sp>
    <xdr:clientData/>
  </xdr:twoCellAnchor>
  <xdr:twoCellAnchor>
    <xdr:from>
      <xdr:col>4</xdr:col>
      <xdr:colOff>771525</xdr:colOff>
      <xdr:row>37</xdr:row>
      <xdr:rowOff>19050</xdr:rowOff>
    </xdr:from>
    <xdr:to>
      <xdr:col>4</xdr:col>
      <xdr:colOff>981075</xdr:colOff>
      <xdr:row>37</xdr:row>
      <xdr:rowOff>133350</xdr:rowOff>
    </xdr:to>
    <xdr:sp macro="" textlink="">
      <xdr:nvSpPr>
        <xdr:cNvPr id="59" name="Text Box 4"/>
        <xdr:cNvSpPr txBox="1">
          <a:spLocks noChangeArrowheads="1"/>
        </xdr:cNvSpPr>
      </xdr:nvSpPr>
      <xdr:spPr bwMode="auto">
        <a:xfrm>
          <a:off x="8122584" y="1565462"/>
          <a:ext cx="209550" cy="114300"/>
        </a:xfrm>
        <a:prstGeom prst="rect">
          <a:avLst/>
        </a:prstGeom>
        <a:noFill/>
        <a:ln w="9525">
          <a:noFill/>
          <a:miter lim="800000"/>
          <a:headEnd/>
          <a:tailEnd/>
        </a:ln>
      </xdr:spPr>
    </xdr:sp>
    <xdr:clientData/>
  </xdr:twoCellAnchor>
  <xdr:twoCellAnchor>
    <xdr:from>
      <xdr:col>2</xdr:col>
      <xdr:colOff>901513</xdr:colOff>
      <xdr:row>36</xdr:row>
      <xdr:rowOff>204508</xdr:rowOff>
    </xdr:from>
    <xdr:to>
      <xdr:col>4</xdr:col>
      <xdr:colOff>177613</xdr:colOff>
      <xdr:row>37</xdr:row>
      <xdr:rowOff>104215</xdr:rowOff>
    </xdr:to>
    <xdr:sp macro="" textlink="">
      <xdr:nvSpPr>
        <xdr:cNvPr id="60" name="Text Box 1"/>
        <xdr:cNvSpPr txBox="1">
          <a:spLocks noChangeArrowheads="1"/>
        </xdr:cNvSpPr>
      </xdr:nvSpPr>
      <xdr:spPr bwMode="auto">
        <a:xfrm>
          <a:off x="6919072" y="1526802"/>
          <a:ext cx="609600" cy="1238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10</xdr:row>
      <xdr:rowOff>9525</xdr:rowOff>
    </xdr:from>
    <xdr:to>
      <xdr:col>4</xdr:col>
      <xdr:colOff>9525</xdr:colOff>
      <xdr:row>10</xdr:row>
      <xdr:rowOff>123825</xdr:rowOff>
    </xdr:to>
    <xdr:sp macro="" textlink="">
      <xdr:nvSpPr>
        <xdr:cNvPr id="2"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7"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0" name="Text Box 1"/>
        <xdr:cNvSpPr txBox="1">
          <a:spLocks noChangeArrowheads="1"/>
        </xdr:cNvSpPr>
      </xdr:nvSpPr>
      <xdr:spPr bwMode="auto">
        <a:xfrm>
          <a:off x="8550943" y="4291263"/>
          <a:ext cx="656725"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3"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4"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5"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8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8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8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90" name="Text Box 1"/>
        <xdr:cNvSpPr txBox="1">
          <a:spLocks noChangeArrowheads="1"/>
        </xdr:cNvSpPr>
      </xdr:nvSpPr>
      <xdr:spPr bwMode="auto">
        <a:xfrm>
          <a:off x="8538616" y="1391742"/>
          <a:ext cx="655605" cy="892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1"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2"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3"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95"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9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97"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98"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99"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0"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1"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2"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0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0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05"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6"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07"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08"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09"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0"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12"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11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14"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17"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1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1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0"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2"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3"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24"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2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2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2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1215278</xdr:colOff>
      <xdr:row>10</xdr:row>
      <xdr:rowOff>9525</xdr:rowOff>
    </xdr:from>
    <xdr:to>
      <xdr:col>4</xdr:col>
      <xdr:colOff>491378</xdr:colOff>
      <xdr:row>10</xdr:row>
      <xdr:rowOff>123825</xdr:rowOff>
    </xdr:to>
    <xdr:sp macro="" textlink="">
      <xdr:nvSpPr>
        <xdr:cNvPr id="436" name="Text Box 3"/>
        <xdr:cNvSpPr txBox="1">
          <a:spLocks noChangeArrowheads="1"/>
        </xdr:cNvSpPr>
      </xdr:nvSpPr>
      <xdr:spPr bwMode="auto">
        <a:xfrm>
          <a:off x="7053543"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37"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3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3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42"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3"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4"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5"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46"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47"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4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452" name="Text Box 1"/>
        <xdr:cNvSpPr txBox="1">
          <a:spLocks noChangeArrowheads="1"/>
        </xdr:cNvSpPr>
      </xdr:nvSpPr>
      <xdr:spPr bwMode="auto">
        <a:xfrm>
          <a:off x="8336910" y="1739124"/>
          <a:ext cx="913340" cy="892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3"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54"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5"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6"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7"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5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59"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0"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61"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2"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3"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4"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5"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66"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67"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68"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69"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70"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1"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2"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4"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75"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76"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7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7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79"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86"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8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8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8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96"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9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9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9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0"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1"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506" name="Text Box 1"/>
        <xdr:cNvSpPr txBox="1">
          <a:spLocks noChangeArrowheads="1"/>
        </xdr:cNvSpPr>
      </xdr:nvSpPr>
      <xdr:spPr bwMode="auto">
        <a:xfrm>
          <a:off x="8336910" y="1739124"/>
          <a:ext cx="913340" cy="892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0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0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0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0"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1"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3"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4"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15"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16"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17"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18"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19"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0"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1"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2"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3"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24"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25"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26"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27"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8"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529" name="Text Box 4"/>
        <xdr:cNvSpPr txBox="1">
          <a:spLocks noChangeArrowheads="1"/>
        </xdr:cNvSpPr>
      </xdr:nvSpPr>
      <xdr:spPr bwMode="auto">
        <a:xfrm>
          <a:off x="9904319"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0"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1"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2"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33"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6"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37"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38"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39"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0"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1"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2"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3"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4"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5"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546" name="Text Box 1"/>
        <xdr:cNvSpPr txBox="1">
          <a:spLocks noChangeArrowheads="1"/>
        </xdr:cNvSpPr>
      </xdr:nvSpPr>
      <xdr:spPr bwMode="auto">
        <a:xfrm>
          <a:off x="8359322" y="1660682"/>
          <a:ext cx="913340" cy="60128"/>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547" name="Text Box 3"/>
        <xdr:cNvSpPr txBox="1">
          <a:spLocks noChangeArrowheads="1"/>
        </xdr:cNvSpPr>
      </xdr:nvSpPr>
      <xdr:spPr bwMode="auto">
        <a:xfrm>
          <a:off x="6571690" y="1679201"/>
          <a:ext cx="923364"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548" name="Text Box 4"/>
        <xdr:cNvSpPr txBox="1">
          <a:spLocks noChangeArrowheads="1"/>
        </xdr:cNvSpPr>
      </xdr:nvSpPr>
      <xdr:spPr bwMode="auto">
        <a:xfrm>
          <a:off x="8257054" y="1688726"/>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549" name="Text Box 1"/>
        <xdr:cNvSpPr txBox="1">
          <a:spLocks noChangeArrowheads="1"/>
        </xdr:cNvSpPr>
      </xdr:nvSpPr>
      <xdr:spPr bwMode="auto">
        <a:xfrm>
          <a:off x="6571690" y="1717301"/>
          <a:ext cx="923364" cy="114300"/>
        </a:xfrm>
        <a:prstGeom prst="rect">
          <a:avLst/>
        </a:prstGeom>
        <a:noFill/>
        <a:ln w="9525">
          <a:noFill/>
          <a:miter lim="800000"/>
          <a:headEnd/>
          <a:tailEnd/>
        </a:ln>
      </xdr:spPr>
    </xdr:sp>
    <xdr:clientData/>
  </xdr:twoCellAnchor>
  <xdr:twoCellAnchor>
    <xdr:from>
      <xdr:col>4</xdr:col>
      <xdr:colOff>762000</xdr:colOff>
      <xdr:row>10</xdr:row>
      <xdr:rowOff>57150</xdr:rowOff>
    </xdr:from>
    <xdr:to>
      <xdr:col>6</xdr:col>
      <xdr:colOff>38100</xdr:colOff>
      <xdr:row>10</xdr:row>
      <xdr:rowOff>171450</xdr:rowOff>
    </xdr:to>
    <xdr:sp macro="" textlink="">
      <xdr:nvSpPr>
        <xdr:cNvPr id="169" name="Text Box 1"/>
        <xdr:cNvSpPr txBox="1">
          <a:spLocks noChangeArrowheads="1"/>
        </xdr:cNvSpPr>
      </xdr:nvSpPr>
      <xdr:spPr bwMode="auto">
        <a:xfrm>
          <a:off x="8115300" y="7724775"/>
          <a:ext cx="657225"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0"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1"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2"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3"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4"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5"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76"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77"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78"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79"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0"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1"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2"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3"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4"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85"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86"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7"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88"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89"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0"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1"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2"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3"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4"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195"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6"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197"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198"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199"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00"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201" name="Text Box 1"/>
        <xdr:cNvSpPr txBox="1">
          <a:spLocks noChangeArrowheads="1"/>
        </xdr:cNvSpPr>
      </xdr:nvSpPr>
      <xdr:spPr bwMode="auto">
        <a:xfrm>
          <a:off x="6921313" y="7643533"/>
          <a:ext cx="609600" cy="128307"/>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202" name="Text Box 1"/>
        <xdr:cNvSpPr txBox="1">
          <a:spLocks noChangeArrowheads="1"/>
        </xdr:cNvSpPr>
      </xdr:nvSpPr>
      <xdr:spPr bwMode="auto">
        <a:xfrm>
          <a:off x="8227093" y="1500438"/>
          <a:ext cx="647200" cy="122321"/>
        </a:xfrm>
        <a:prstGeom prst="rect">
          <a:avLst/>
        </a:prstGeom>
        <a:noFill/>
        <a:ln w="9525">
          <a:noFill/>
          <a:miter lim="800000"/>
          <a:headEnd/>
          <a:tailEnd/>
        </a:ln>
      </xdr:spPr>
    </xdr:sp>
    <xdr:clientData/>
  </xdr:twoCellAnchor>
  <xdr:twoCellAnchor>
    <xdr:from>
      <xdr:col>2</xdr:col>
      <xdr:colOff>901513</xdr:colOff>
      <xdr:row>9</xdr:row>
      <xdr:rowOff>204508</xdr:rowOff>
    </xdr:from>
    <xdr:to>
      <xdr:col>4</xdr:col>
      <xdr:colOff>177613</xdr:colOff>
      <xdr:row>10</xdr:row>
      <xdr:rowOff>104215</xdr:rowOff>
    </xdr:to>
    <xdr:sp macro="" textlink="">
      <xdr:nvSpPr>
        <xdr:cNvPr id="203" name="Text Box 1"/>
        <xdr:cNvSpPr txBox="1">
          <a:spLocks noChangeArrowheads="1"/>
        </xdr:cNvSpPr>
      </xdr:nvSpPr>
      <xdr:spPr bwMode="auto">
        <a:xfrm>
          <a:off x="6921313" y="1557058"/>
          <a:ext cx="609600" cy="118782"/>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19050</xdr:colOff>
      <xdr:row>83</xdr:row>
      <xdr:rowOff>114301</xdr:rowOff>
    </xdr:from>
    <xdr:ext cx="8266756" cy="1945224"/>
    <xdr:sp macro="" textlink="">
      <xdr:nvSpPr>
        <xdr:cNvPr id="2" name="Text Box 1"/>
        <xdr:cNvSpPr txBox="1">
          <a:spLocks noChangeArrowheads="1"/>
        </xdr:cNvSpPr>
      </xdr:nvSpPr>
      <xdr:spPr bwMode="auto">
        <a:xfrm>
          <a:off x="219075" y="14859001"/>
          <a:ext cx="8266756" cy="1945224"/>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Primarily transactions executed on Nord Pool ASA and reported for clearing to NASDAQ OMX Commodities measured by Terawatt hours (TWh) .</a:t>
          </a:r>
        </a:p>
        <a:p>
          <a:pPr algn="l" rtl="0">
            <a:defRPr sz="1000"/>
          </a:pPr>
          <a:r>
            <a:rPr lang="en-US" sz="800" b="0" i="0" u="none" strike="noStrike" baseline="0">
              <a:solidFill>
                <a:srgbClr val="000000"/>
              </a:solidFill>
              <a:latin typeface="Verdana" pitchFamily="34" charset="0"/>
            </a:rPr>
            <a:t>(2)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exchange traded funds (ETFs).</a:t>
          </a:r>
        </a:p>
        <a:p>
          <a:pPr algn="l" rtl="0">
            <a:defRPr sz="1000"/>
          </a:pPr>
          <a:r>
            <a:rPr lang="en-US" sz="800" b="0" i="0" u="none" strike="noStrike" baseline="0">
              <a:solidFill>
                <a:srgbClr val="000000"/>
              </a:solidFill>
              <a:latin typeface="Verdana" pitchFamily="34" charset="0"/>
            </a:rPr>
            <a:t>(4) New listings include IPOs and represent companies listed on the exchanges that comprise NASDAQ OMX Nordic and NASDAQ OMX Baltic and companies on the alternative markets of NASDAQ OMX First North.</a:t>
          </a:r>
        </a:p>
        <a:p>
          <a:pPr algn="l" rtl="0">
            <a:defRPr sz="1000"/>
          </a:pPr>
          <a:r>
            <a:rPr lang="en-US" sz="800" b="0" i="0" u="none" strike="noStrike" baseline="0">
              <a:solidFill>
                <a:srgbClr val="000000"/>
              </a:solidFill>
              <a:latin typeface="Verdana" pitchFamily="34" charset="0"/>
            </a:rPr>
            <a:t>(5) Number of listed companies for NASDAQ at period end, including separately listed ETFs.</a:t>
          </a: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twoCellAnchor>
    <xdr:from>
      <xdr:col>2</xdr:col>
      <xdr:colOff>1215278</xdr:colOff>
      <xdr:row>6</xdr:row>
      <xdr:rowOff>9525</xdr:rowOff>
    </xdr:from>
    <xdr:to>
      <xdr:col>4</xdr:col>
      <xdr:colOff>491378</xdr:colOff>
      <xdr:row>6</xdr:row>
      <xdr:rowOff>123825</xdr:rowOff>
    </xdr:to>
    <xdr:sp macro="" textlink="">
      <xdr:nvSpPr>
        <xdr:cNvPr id="3" name="Text Box 3"/>
        <xdr:cNvSpPr txBox="1">
          <a:spLocks noChangeArrowheads="1"/>
        </xdr:cNvSpPr>
      </xdr:nvSpPr>
      <xdr:spPr bwMode="auto">
        <a:xfrm>
          <a:off x="7044578"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19" name="Text Box 1"/>
        <xdr:cNvSpPr txBox="1">
          <a:spLocks noChangeArrowheads="1"/>
        </xdr:cNvSpPr>
      </xdr:nvSpPr>
      <xdr:spPr bwMode="auto">
        <a:xfrm>
          <a:off x="8176106" y="1221973"/>
          <a:ext cx="761500" cy="117838"/>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2"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4"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6"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7"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28"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29"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0"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1"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2"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33"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3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5"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6"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37"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3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39"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1"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42"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3"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46"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4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4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5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5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5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6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67"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68"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73" name="Text Box 1"/>
        <xdr:cNvSpPr txBox="1">
          <a:spLocks noChangeArrowheads="1"/>
        </xdr:cNvSpPr>
      </xdr:nvSpPr>
      <xdr:spPr bwMode="auto">
        <a:xfrm>
          <a:off x="8176106" y="1221973"/>
          <a:ext cx="761500" cy="117838"/>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7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7"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78"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7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0"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1"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82"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3"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4"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5"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6"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87"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88"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89"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0"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91"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2"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3"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5"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96" name="Text Box 4"/>
        <xdr:cNvSpPr txBox="1">
          <a:spLocks noChangeArrowheads="1"/>
        </xdr:cNvSpPr>
      </xdr:nvSpPr>
      <xdr:spPr bwMode="auto">
        <a:xfrm>
          <a:off x="9591675"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97"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9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99"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0"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3"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4"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5"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06"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07"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8"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09"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0"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1"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2"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13" name="Text Box 1"/>
        <xdr:cNvSpPr txBox="1">
          <a:spLocks noChangeArrowheads="1"/>
        </xdr:cNvSpPr>
      </xdr:nvSpPr>
      <xdr:spPr bwMode="auto">
        <a:xfrm>
          <a:off x="8198518" y="1109913"/>
          <a:ext cx="761500" cy="937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4" name="Text Box 3"/>
        <xdr:cNvSpPr txBox="1">
          <a:spLocks noChangeArrowheads="1"/>
        </xdr:cNvSpPr>
      </xdr:nvSpPr>
      <xdr:spPr bwMode="auto">
        <a:xfrm>
          <a:off x="6562725" y="1162050"/>
          <a:ext cx="771525"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5" name="Text Box 4"/>
        <xdr:cNvSpPr txBox="1">
          <a:spLocks noChangeArrowheads="1"/>
        </xdr:cNvSpPr>
      </xdr:nvSpPr>
      <xdr:spPr bwMode="auto">
        <a:xfrm>
          <a:off x="8096250" y="11715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6" name="Text Box 1"/>
        <xdr:cNvSpPr txBox="1">
          <a:spLocks noChangeArrowheads="1"/>
        </xdr:cNvSpPr>
      </xdr:nvSpPr>
      <xdr:spPr bwMode="auto">
        <a:xfrm>
          <a:off x="6562725" y="1200150"/>
          <a:ext cx="771525" cy="123825"/>
        </a:xfrm>
        <a:prstGeom prst="rect">
          <a:avLst/>
        </a:prstGeom>
        <a:noFill/>
        <a:ln w="9525">
          <a:noFill/>
          <a:miter lim="800000"/>
          <a:headEnd/>
          <a:tailEnd/>
        </a:ln>
      </xdr:spPr>
    </xdr:sp>
    <xdr:clientData/>
  </xdr:twoCellAnchor>
  <xdr:twoCellAnchor>
    <xdr:from>
      <xdr:col>4</xdr:col>
      <xdr:colOff>762000</xdr:colOff>
      <xdr:row>6</xdr:row>
      <xdr:rowOff>57150</xdr:rowOff>
    </xdr:from>
    <xdr:to>
      <xdr:col>6</xdr:col>
      <xdr:colOff>38100</xdr:colOff>
      <xdr:row>6</xdr:row>
      <xdr:rowOff>171450</xdr:rowOff>
    </xdr:to>
    <xdr:sp macro="" textlink="">
      <xdr:nvSpPr>
        <xdr:cNvPr id="117" name="Text Box 1"/>
        <xdr:cNvSpPr txBox="1">
          <a:spLocks noChangeArrowheads="1"/>
        </xdr:cNvSpPr>
      </xdr:nvSpPr>
      <xdr:spPr bwMode="auto">
        <a:xfrm>
          <a:off x="8115300" y="7724775"/>
          <a:ext cx="657225"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18"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19"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0"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1"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2"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3"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4"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5"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6"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27"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28"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29"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0"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1"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2"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3"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4"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5"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36"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37"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38"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39"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0"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1"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2"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43" name="Text Box 1"/>
        <xdr:cNvSpPr txBox="1">
          <a:spLocks noChangeArrowheads="1"/>
        </xdr:cNvSpPr>
      </xdr:nvSpPr>
      <xdr:spPr bwMode="auto">
        <a:xfrm>
          <a:off x="6753225" y="7715250"/>
          <a:ext cx="60960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4"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5"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46" name="Text Box 1"/>
        <xdr:cNvSpPr txBox="1">
          <a:spLocks noChangeArrowheads="1"/>
        </xdr:cNvSpPr>
      </xdr:nvSpPr>
      <xdr:spPr bwMode="auto">
        <a:xfrm>
          <a:off x="8227093" y="7586913"/>
          <a:ext cx="647200"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47" name="Text Box 3"/>
        <xdr:cNvSpPr txBox="1">
          <a:spLocks noChangeArrowheads="1"/>
        </xdr:cNvSpPr>
      </xdr:nvSpPr>
      <xdr:spPr bwMode="auto">
        <a:xfrm>
          <a:off x="6753225" y="7677150"/>
          <a:ext cx="60960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48" name="Text Box 4"/>
        <xdr:cNvSpPr txBox="1">
          <a:spLocks noChangeArrowheads="1"/>
        </xdr:cNvSpPr>
      </xdr:nvSpPr>
      <xdr:spPr bwMode="auto">
        <a:xfrm>
          <a:off x="8124825" y="7686675"/>
          <a:ext cx="209550" cy="114300"/>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49" name="Text Box 1"/>
        <xdr:cNvSpPr txBox="1">
          <a:spLocks noChangeArrowheads="1"/>
        </xdr:cNvSpPr>
      </xdr:nvSpPr>
      <xdr:spPr bwMode="auto">
        <a:xfrm>
          <a:off x="6921313" y="7643533"/>
          <a:ext cx="609600" cy="12830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5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3"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5"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6"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7"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8"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69"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0"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1"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2"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3"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74" name="Text Box 1"/>
        <xdr:cNvSpPr txBox="1">
          <a:spLocks noChangeArrowheads="1"/>
        </xdr:cNvSpPr>
      </xdr:nvSpPr>
      <xdr:spPr bwMode="auto">
        <a:xfrm>
          <a:off x="8341393" y="1671888"/>
          <a:ext cx="904375" cy="131846"/>
        </a:xfrm>
        <a:prstGeom prst="rect">
          <a:avLst/>
        </a:prstGeom>
        <a:noFill/>
        <a:ln w="9525">
          <a:noFill/>
          <a:miter lim="800000"/>
          <a:headEnd/>
          <a:tailEnd/>
        </a:ln>
      </xdr:spPr>
    </xdr:sp>
    <xdr:clientData/>
  </xdr:twoCellAnchor>
  <xdr:twoCellAnchor>
    <xdr:from>
      <xdr:col>2</xdr:col>
      <xdr:colOff>901513</xdr:colOff>
      <xdr:row>5</xdr:row>
      <xdr:rowOff>204508</xdr:rowOff>
    </xdr:from>
    <xdr:to>
      <xdr:col>4</xdr:col>
      <xdr:colOff>177613</xdr:colOff>
      <xdr:row>6</xdr:row>
      <xdr:rowOff>104215</xdr:rowOff>
    </xdr:to>
    <xdr:sp macro="" textlink="">
      <xdr:nvSpPr>
        <xdr:cNvPr id="175" name="Text Box 1"/>
        <xdr:cNvSpPr txBox="1">
          <a:spLocks noChangeArrowheads="1"/>
        </xdr:cNvSpPr>
      </xdr:nvSpPr>
      <xdr:spPr bwMode="auto">
        <a:xfrm>
          <a:off x="6730813" y="1728508"/>
          <a:ext cx="914400" cy="128307"/>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tabSelected="1" zoomScale="80" zoomScaleNormal="80" zoomScaleSheetLayoutView="80" workbookViewId="0">
      <selection activeCell="C16" sqref="C16"/>
    </sheetView>
  </sheetViews>
  <sheetFormatPr defaultColWidth="11.28515625" defaultRowHeight="12.75"/>
  <cols>
    <col min="1" max="1" width="61.5703125" style="39" customWidth="1"/>
    <col min="2" max="2" width="3.5703125" style="29" customWidth="1"/>
    <col min="3" max="3" width="19.140625" style="29" customWidth="1"/>
    <col min="4" max="4" width="2.5703125" style="29" customWidth="1"/>
    <col min="5" max="5" width="19.140625" style="29" customWidth="1"/>
    <col min="6" max="6" width="2.5703125" style="29" customWidth="1"/>
    <col min="7" max="7" width="19.140625" style="29" customWidth="1"/>
    <col min="8" max="8" width="2.5703125" style="29" customWidth="1"/>
    <col min="9" max="235" width="11.28515625" style="39"/>
    <col min="236" max="236" width="61.5703125" style="39" customWidth="1"/>
    <col min="237" max="237" width="2.5703125" style="39" customWidth="1"/>
    <col min="238" max="238" width="13.7109375" style="39" bestFit="1" customWidth="1"/>
    <col min="239" max="239" width="1.7109375" style="39" customWidth="1"/>
    <col min="240" max="240" width="14.42578125" style="39" bestFit="1" customWidth="1"/>
    <col min="241" max="241" width="1.42578125" style="39" customWidth="1"/>
    <col min="242" max="242" width="14.42578125" style="39" bestFit="1" customWidth="1"/>
    <col min="243" max="243" width="1.7109375" style="39" customWidth="1"/>
    <col min="244" max="244" width="13.7109375" style="39" bestFit="1" customWidth="1"/>
    <col min="245" max="245" width="1.7109375" style="39" customWidth="1"/>
    <col min="246" max="246" width="13" style="39" bestFit="1" customWidth="1"/>
    <col min="247" max="491" width="11.28515625" style="39"/>
    <col min="492" max="492" width="61.5703125" style="39" customWidth="1"/>
    <col min="493" max="493" width="2.5703125" style="39" customWidth="1"/>
    <col min="494" max="494" width="13.7109375" style="39" bestFit="1" customWidth="1"/>
    <col min="495" max="495" width="1.7109375" style="39" customWidth="1"/>
    <col min="496" max="496" width="14.42578125" style="39" bestFit="1" customWidth="1"/>
    <col min="497" max="497" width="1.42578125" style="39" customWidth="1"/>
    <col min="498" max="498" width="14.42578125" style="39" bestFit="1" customWidth="1"/>
    <col min="499" max="499" width="1.7109375" style="39" customWidth="1"/>
    <col min="500" max="500" width="13.7109375" style="39" bestFit="1" customWidth="1"/>
    <col min="501" max="501" width="1.7109375" style="39" customWidth="1"/>
    <col min="502" max="502" width="13" style="39" bestFit="1" customWidth="1"/>
    <col min="503" max="747" width="11.28515625" style="39"/>
    <col min="748" max="748" width="61.5703125" style="39" customWidth="1"/>
    <col min="749" max="749" width="2.5703125" style="39" customWidth="1"/>
    <col min="750" max="750" width="13.7109375" style="39" bestFit="1" customWidth="1"/>
    <col min="751" max="751" width="1.7109375" style="39" customWidth="1"/>
    <col min="752" max="752" width="14.42578125" style="39" bestFit="1" customWidth="1"/>
    <col min="753" max="753" width="1.42578125" style="39" customWidth="1"/>
    <col min="754" max="754" width="14.42578125" style="39" bestFit="1" customWidth="1"/>
    <col min="755" max="755" width="1.7109375" style="39" customWidth="1"/>
    <col min="756" max="756" width="13.7109375" style="39" bestFit="1" customWidth="1"/>
    <col min="757" max="757" width="1.7109375" style="39" customWidth="1"/>
    <col min="758" max="758" width="13" style="39" bestFit="1" customWidth="1"/>
    <col min="759" max="1003" width="11.28515625" style="39"/>
    <col min="1004" max="1004" width="61.5703125" style="39" customWidth="1"/>
    <col min="1005" max="1005" width="2.5703125" style="39" customWidth="1"/>
    <col min="1006" max="1006" width="13.7109375" style="39" bestFit="1" customWidth="1"/>
    <col min="1007" max="1007" width="1.7109375" style="39" customWidth="1"/>
    <col min="1008" max="1008" width="14.42578125" style="39" bestFit="1" customWidth="1"/>
    <col min="1009" max="1009" width="1.42578125" style="39" customWidth="1"/>
    <col min="1010" max="1010" width="14.42578125" style="39" bestFit="1" customWidth="1"/>
    <col min="1011" max="1011" width="1.7109375" style="39" customWidth="1"/>
    <col min="1012" max="1012" width="13.7109375" style="39" bestFit="1" customWidth="1"/>
    <col min="1013" max="1013" width="1.7109375" style="39" customWidth="1"/>
    <col min="1014" max="1014" width="13" style="39" bestFit="1" customWidth="1"/>
    <col min="1015" max="1259" width="11.28515625" style="39"/>
    <col min="1260" max="1260" width="61.5703125" style="39" customWidth="1"/>
    <col min="1261" max="1261" width="2.5703125" style="39" customWidth="1"/>
    <col min="1262" max="1262" width="13.7109375" style="39" bestFit="1" customWidth="1"/>
    <col min="1263" max="1263" width="1.7109375" style="39" customWidth="1"/>
    <col min="1264" max="1264" width="14.42578125" style="39" bestFit="1" customWidth="1"/>
    <col min="1265" max="1265" width="1.42578125" style="39" customWidth="1"/>
    <col min="1266" max="1266" width="14.42578125" style="39" bestFit="1" customWidth="1"/>
    <col min="1267" max="1267" width="1.7109375" style="39" customWidth="1"/>
    <col min="1268" max="1268" width="13.7109375" style="39" bestFit="1" customWidth="1"/>
    <col min="1269" max="1269" width="1.7109375" style="39" customWidth="1"/>
    <col min="1270" max="1270" width="13" style="39" bestFit="1" customWidth="1"/>
    <col min="1271" max="1515" width="11.28515625" style="39"/>
    <col min="1516" max="1516" width="61.5703125" style="39" customWidth="1"/>
    <col min="1517" max="1517" width="2.5703125" style="39" customWidth="1"/>
    <col min="1518" max="1518" width="13.7109375" style="39" bestFit="1" customWidth="1"/>
    <col min="1519" max="1519" width="1.7109375" style="39" customWidth="1"/>
    <col min="1520" max="1520" width="14.42578125" style="39" bestFit="1" customWidth="1"/>
    <col min="1521" max="1521" width="1.42578125" style="39" customWidth="1"/>
    <col min="1522" max="1522" width="14.42578125" style="39" bestFit="1" customWidth="1"/>
    <col min="1523" max="1523" width="1.7109375" style="39" customWidth="1"/>
    <col min="1524" max="1524" width="13.7109375" style="39" bestFit="1" customWidth="1"/>
    <col min="1525" max="1525" width="1.7109375" style="39" customWidth="1"/>
    <col min="1526" max="1526" width="13" style="39" bestFit="1" customWidth="1"/>
    <col min="1527" max="1771" width="11.28515625" style="39"/>
    <col min="1772" max="1772" width="61.5703125" style="39" customWidth="1"/>
    <col min="1773" max="1773" width="2.5703125" style="39" customWidth="1"/>
    <col min="1774" max="1774" width="13.7109375" style="39" bestFit="1" customWidth="1"/>
    <col min="1775" max="1775" width="1.7109375" style="39" customWidth="1"/>
    <col min="1776" max="1776" width="14.42578125" style="39" bestFit="1" customWidth="1"/>
    <col min="1777" max="1777" width="1.42578125" style="39" customWidth="1"/>
    <col min="1778" max="1778" width="14.42578125" style="39" bestFit="1" customWidth="1"/>
    <col min="1779" max="1779" width="1.7109375" style="39" customWidth="1"/>
    <col min="1780" max="1780" width="13.7109375" style="39" bestFit="1" customWidth="1"/>
    <col min="1781" max="1781" width="1.7109375" style="39" customWidth="1"/>
    <col min="1782" max="1782" width="13" style="39" bestFit="1" customWidth="1"/>
    <col min="1783" max="2027" width="11.28515625" style="39"/>
    <col min="2028" max="2028" width="61.5703125" style="39" customWidth="1"/>
    <col min="2029" max="2029" width="2.5703125" style="39" customWidth="1"/>
    <col min="2030" max="2030" width="13.7109375" style="39" bestFit="1" customWidth="1"/>
    <col min="2031" max="2031" width="1.7109375" style="39" customWidth="1"/>
    <col min="2032" max="2032" width="14.42578125" style="39" bestFit="1" customWidth="1"/>
    <col min="2033" max="2033" width="1.42578125" style="39" customWidth="1"/>
    <col min="2034" max="2034" width="14.42578125" style="39" bestFit="1" customWidth="1"/>
    <col min="2035" max="2035" width="1.7109375" style="39" customWidth="1"/>
    <col min="2036" max="2036" width="13.7109375" style="39" bestFit="1" customWidth="1"/>
    <col min="2037" max="2037" width="1.7109375" style="39" customWidth="1"/>
    <col min="2038" max="2038" width="13" style="39" bestFit="1" customWidth="1"/>
    <col min="2039" max="2283" width="11.28515625" style="39"/>
    <col min="2284" max="2284" width="61.5703125" style="39" customWidth="1"/>
    <col min="2285" max="2285" width="2.5703125" style="39" customWidth="1"/>
    <col min="2286" max="2286" width="13.7109375" style="39" bestFit="1" customWidth="1"/>
    <col min="2287" max="2287" width="1.7109375" style="39" customWidth="1"/>
    <col min="2288" max="2288" width="14.42578125" style="39" bestFit="1" customWidth="1"/>
    <col min="2289" max="2289" width="1.42578125" style="39" customWidth="1"/>
    <col min="2290" max="2290" width="14.42578125" style="39" bestFit="1" customWidth="1"/>
    <col min="2291" max="2291" width="1.7109375" style="39" customWidth="1"/>
    <col min="2292" max="2292" width="13.7109375" style="39" bestFit="1" customWidth="1"/>
    <col min="2293" max="2293" width="1.7109375" style="39" customWidth="1"/>
    <col min="2294" max="2294" width="13" style="39" bestFit="1" customWidth="1"/>
    <col min="2295" max="2539" width="11.28515625" style="39"/>
    <col min="2540" max="2540" width="61.5703125" style="39" customWidth="1"/>
    <col min="2541" max="2541" width="2.5703125" style="39" customWidth="1"/>
    <col min="2542" max="2542" width="13.7109375" style="39" bestFit="1" customWidth="1"/>
    <col min="2543" max="2543" width="1.7109375" style="39" customWidth="1"/>
    <col min="2544" max="2544" width="14.42578125" style="39" bestFit="1" customWidth="1"/>
    <col min="2545" max="2545" width="1.42578125" style="39" customWidth="1"/>
    <col min="2546" max="2546" width="14.42578125" style="39" bestFit="1" customWidth="1"/>
    <col min="2547" max="2547" width="1.7109375" style="39" customWidth="1"/>
    <col min="2548" max="2548" width="13.7109375" style="39" bestFit="1" customWidth="1"/>
    <col min="2549" max="2549" width="1.7109375" style="39" customWidth="1"/>
    <col min="2550" max="2550" width="13" style="39" bestFit="1" customWidth="1"/>
    <col min="2551" max="2795" width="11.28515625" style="39"/>
    <col min="2796" max="2796" width="61.5703125" style="39" customWidth="1"/>
    <col min="2797" max="2797" width="2.5703125" style="39" customWidth="1"/>
    <col min="2798" max="2798" width="13.7109375" style="39" bestFit="1" customWidth="1"/>
    <col min="2799" max="2799" width="1.7109375" style="39" customWidth="1"/>
    <col min="2800" max="2800" width="14.42578125" style="39" bestFit="1" customWidth="1"/>
    <col min="2801" max="2801" width="1.42578125" style="39" customWidth="1"/>
    <col min="2802" max="2802" width="14.42578125" style="39" bestFit="1" customWidth="1"/>
    <col min="2803" max="2803" width="1.7109375" style="39" customWidth="1"/>
    <col min="2804" max="2804" width="13.7109375" style="39" bestFit="1" customWidth="1"/>
    <col min="2805" max="2805" width="1.7109375" style="39" customWidth="1"/>
    <col min="2806" max="2806" width="13" style="39" bestFit="1" customWidth="1"/>
    <col min="2807" max="3051" width="11.28515625" style="39"/>
    <col min="3052" max="3052" width="61.5703125" style="39" customWidth="1"/>
    <col min="3053" max="3053" width="2.5703125" style="39" customWidth="1"/>
    <col min="3054" max="3054" width="13.7109375" style="39" bestFit="1" customWidth="1"/>
    <col min="3055" max="3055" width="1.7109375" style="39" customWidth="1"/>
    <col min="3056" max="3056" width="14.42578125" style="39" bestFit="1" customWidth="1"/>
    <col min="3057" max="3057" width="1.42578125" style="39" customWidth="1"/>
    <col min="3058" max="3058" width="14.42578125" style="39" bestFit="1" customWidth="1"/>
    <col min="3059" max="3059" width="1.7109375" style="39" customWidth="1"/>
    <col min="3060" max="3060" width="13.7109375" style="39" bestFit="1" customWidth="1"/>
    <col min="3061" max="3061" width="1.7109375" style="39" customWidth="1"/>
    <col min="3062" max="3062" width="13" style="39" bestFit="1" customWidth="1"/>
    <col min="3063" max="3307" width="11.28515625" style="39"/>
    <col min="3308" max="3308" width="61.5703125" style="39" customWidth="1"/>
    <col min="3309" max="3309" width="2.5703125" style="39" customWidth="1"/>
    <col min="3310" max="3310" width="13.7109375" style="39" bestFit="1" customWidth="1"/>
    <col min="3311" max="3311" width="1.7109375" style="39" customWidth="1"/>
    <col min="3312" max="3312" width="14.42578125" style="39" bestFit="1" customWidth="1"/>
    <col min="3313" max="3313" width="1.42578125" style="39" customWidth="1"/>
    <col min="3314" max="3314" width="14.42578125" style="39" bestFit="1" customWidth="1"/>
    <col min="3315" max="3315" width="1.7109375" style="39" customWidth="1"/>
    <col min="3316" max="3316" width="13.7109375" style="39" bestFit="1" customWidth="1"/>
    <col min="3317" max="3317" width="1.7109375" style="39" customWidth="1"/>
    <col min="3318" max="3318" width="13" style="39" bestFit="1" customWidth="1"/>
    <col min="3319" max="3563" width="11.28515625" style="39"/>
    <col min="3564" max="3564" width="61.5703125" style="39" customWidth="1"/>
    <col min="3565" max="3565" width="2.5703125" style="39" customWidth="1"/>
    <col min="3566" max="3566" width="13.7109375" style="39" bestFit="1" customWidth="1"/>
    <col min="3567" max="3567" width="1.7109375" style="39" customWidth="1"/>
    <col min="3568" max="3568" width="14.42578125" style="39" bestFit="1" customWidth="1"/>
    <col min="3569" max="3569" width="1.42578125" style="39" customWidth="1"/>
    <col min="3570" max="3570" width="14.42578125" style="39" bestFit="1" customWidth="1"/>
    <col min="3571" max="3571" width="1.7109375" style="39" customWidth="1"/>
    <col min="3572" max="3572" width="13.7109375" style="39" bestFit="1" customWidth="1"/>
    <col min="3573" max="3573" width="1.7109375" style="39" customWidth="1"/>
    <col min="3574" max="3574" width="13" style="39" bestFit="1" customWidth="1"/>
    <col min="3575" max="3819" width="11.28515625" style="39"/>
    <col min="3820" max="3820" width="61.5703125" style="39" customWidth="1"/>
    <col min="3821" max="3821" width="2.5703125" style="39" customWidth="1"/>
    <col min="3822" max="3822" width="13.7109375" style="39" bestFit="1" customWidth="1"/>
    <col min="3823" max="3823" width="1.7109375" style="39" customWidth="1"/>
    <col min="3824" max="3824" width="14.42578125" style="39" bestFit="1" customWidth="1"/>
    <col min="3825" max="3825" width="1.42578125" style="39" customWidth="1"/>
    <col min="3826" max="3826" width="14.42578125" style="39" bestFit="1" customWidth="1"/>
    <col min="3827" max="3827" width="1.7109375" style="39" customWidth="1"/>
    <col min="3828" max="3828" width="13.7109375" style="39" bestFit="1" customWidth="1"/>
    <col min="3829" max="3829" width="1.7109375" style="39" customWidth="1"/>
    <col min="3830" max="3830" width="13" style="39" bestFit="1" customWidth="1"/>
    <col min="3831" max="4075" width="11.28515625" style="39"/>
    <col min="4076" max="4076" width="61.5703125" style="39" customWidth="1"/>
    <col min="4077" max="4077" width="2.5703125" style="39" customWidth="1"/>
    <col min="4078" max="4078" width="13.7109375" style="39" bestFit="1" customWidth="1"/>
    <col min="4079" max="4079" width="1.7109375" style="39" customWidth="1"/>
    <col min="4080" max="4080" width="14.42578125" style="39" bestFit="1" customWidth="1"/>
    <col min="4081" max="4081" width="1.42578125" style="39" customWidth="1"/>
    <col min="4082" max="4082" width="14.42578125" style="39" bestFit="1" customWidth="1"/>
    <col min="4083" max="4083" width="1.7109375" style="39" customWidth="1"/>
    <col min="4084" max="4084" width="13.7109375" style="39" bestFit="1" customWidth="1"/>
    <col min="4085" max="4085" width="1.7109375" style="39" customWidth="1"/>
    <col min="4086" max="4086" width="13" style="39" bestFit="1" customWidth="1"/>
    <col min="4087" max="4331" width="11.28515625" style="39"/>
    <col min="4332" max="4332" width="61.5703125" style="39" customWidth="1"/>
    <col min="4333" max="4333" width="2.5703125" style="39" customWidth="1"/>
    <col min="4334" max="4334" width="13.7109375" style="39" bestFit="1" customWidth="1"/>
    <col min="4335" max="4335" width="1.7109375" style="39" customWidth="1"/>
    <col min="4336" max="4336" width="14.42578125" style="39" bestFit="1" customWidth="1"/>
    <col min="4337" max="4337" width="1.42578125" style="39" customWidth="1"/>
    <col min="4338" max="4338" width="14.42578125" style="39" bestFit="1" customWidth="1"/>
    <col min="4339" max="4339" width="1.7109375" style="39" customWidth="1"/>
    <col min="4340" max="4340" width="13.7109375" style="39" bestFit="1" customWidth="1"/>
    <col min="4341" max="4341" width="1.7109375" style="39" customWidth="1"/>
    <col min="4342" max="4342" width="13" style="39" bestFit="1" customWidth="1"/>
    <col min="4343" max="4587" width="11.28515625" style="39"/>
    <col min="4588" max="4588" width="61.5703125" style="39" customWidth="1"/>
    <col min="4589" max="4589" width="2.5703125" style="39" customWidth="1"/>
    <col min="4590" max="4590" width="13.7109375" style="39" bestFit="1" customWidth="1"/>
    <col min="4591" max="4591" width="1.7109375" style="39" customWidth="1"/>
    <col min="4592" max="4592" width="14.42578125" style="39" bestFit="1" customWidth="1"/>
    <col min="4593" max="4593" width="1.42578125" style="39" customWidth="1"/>
    <col min="4594" max="4594" width="14.42578125" style="39" bestFit="1" customWidth="1"/>
    <col min="4595" max="4595" width="1.7109375" style="39" customWidth="1"/>
    <col min="4596" max="4596" width="13.7109375" style="39" bestFit="1" customWidth="1"/>
    <col min="4597" max="4597" width="1.7109375" style="39" customWidth="1"/>
    <col min="4598" max="4598" width="13" style="39" bestFit="1" customWidth="1"/>
    <col min="4599" max="4843" width="11.28515625" style="39"/>
    <col min="4844" max="4844" width="61.5703125" style="39" customWidth="1"/>
    <col min="4845" max="4845" width="2.5703125" style="39" customWidth="1"/>
    <col min="4846" max="4846" width="13.7109375" style="39" bestFit="1" customWidth="1"/>
    <col min="4847" max="4847" width="1.7109375" style="39" customWidth="1"/>
    <col min="4848" max="4848" width="14.42578125" style="39" bestFit="1" customWidth="1"/>
    <col min="4849" max="4849" width="1.42578125" style="39" customWidth="1"/>
    <col min="4850" max="4850" width="14.42578125" style="39" bestFit="1" customWidth="1"/>
    <col min="4851" max="4851" width="1.7109375" style="39" customWidth="1"/>
    <col min="4852" max="4852" width="13.7109375" style="39" bestFit="1" customWidth="1"/>
    <col min="4853" max="4853" width="1.7109375" style="39" customWidth="1"/>
    <col min="4854" max="4854" width="13" style="39" bestFit="1" customWidth="1"/>
    <col min="4855" max="5099" width="11.28515625" style="39"/>
    <col min="5100" max="5100" width="61.5703125" style="39" customWidth="1"/>
    <col min="5101" max="5101" width="2.5703125" style="39" customWidth="1"/>
    <col min="5102" max="5102" width="13.7109375" style="39" bestFit="1" customWidth="1"/>
    <col min="5103" max="5103" width="1.7109375" style="39" customWidth="1"/>
    <col min="5104" max="5104" width="14.42578125" style="39" bestFit="1" customWidth="1"/>
    <col min="5105" max="5105" width="1.42578125" style="39" customWidth="1"/>
    <col min="5106" max="5106" width="14.42578125" style="39" bestFit="1" customWidth="1"/>
    <col min="5107" max="5107" width="1.7109375" style="39" customWidth="1"/>
    <col min="5108" max="5108" width="13.7109375" style="39" bestFit="1" customWidth="1"/>
    <col min="5109" max="5109" width="1.7109375" style="39" customWidth="1"/>
    <col min="5110" max="5110" width="13" style="39" bestFit="1" customWidth="1"/>
    <col min="5111" max="5355" width="11.28515625" style="39"/>
    <col min="5356" max="5356" width="61.5703125" style="39" customWidth="1"/>
    <col min="5357" max="5357" width="2.5703125" style="39" customWidth="1"/>
    <col min="5358" max="5358" width="13.7109375" style="39" bestFit="1" customWidth="1"/>
    <col min="5359" max="5359" width="1.7109375" style="39" customWidth="1"/>
    <col min="5360" max="5360" width="14.42578125" style="39" bestFit="1" customWidth="1"/>
    <col min="5361" max="5361" width="1.42578125" style="39" customWidth="1"/>
    <col min="5362" max="5362" width="14.42578125" style="39" bestFit="1" customWidth="1"/>
    <col min="5363" max="5363" width="1.7109375" style="39" customWidth="1"/>
    <col min="5364" max="5364" width="13.7109375" style="39" bestFit="1" customWidth="1"/>
    <col min="5365" max="5365" width="1.7109375" style="39" customWidth="1"/>
    <col min="5366" max="5366" width="13" style="39" bestFit="1" customWidth="1"/>
    <col min="5367" max="5611" width="11.28515625" style="39"/>
    <col min="5612" max="5612" width="61.5703125" style="39" customWidth="1"/>
    <col min="5613" max="5613" width="2.5703125" style="39" customWidth="1"/>
    <col min="5614" max="5614" width="13.7109375" style="39" bestFit="1" customWidth="1"/>
    <col min="5615" max="5615" width="1.7109375" style="39" customWidth="1"/>
    <col min="5616" max="5616" width="14.42578125" style="39" bestFit="1" customWidth="1"/>
    <col min="5617" max="5617" width="1.42578125" style="39" customWidth="1"/>
    <col min="5618" max="5618" width="14.42578125" style="39" bestFit="1" customWidth="1"/>
    <col min="5619" max="5619" width="1.7109375" style="39" customWidth="1"/>
    <col min="5620" max="5620" width="13.7109375" style="39" bestFit="1" customWidth="1"/>
    <col min="5621" max="5621" width="1.7109375" style="39" customWidth="1"/>
    <col min="5622" max="5622" width="13" style="39" bestFit="1" customWidth="1"/>
    <col min="5623" max="5867" width="11.28515625" style="39"/>
    <col min="5868" max="5868" width="61.5703125" style="39" customWidth="1"/>
    <col min="5869" max="5869" width="2.5703125" style="39" customWidth="1"/>
    <col min="5870" max="5870" width="13.7109375" style="39" bestFit="1" customWidth="1"/>
    <col min="5871" max="5871" width="1.7109375" style="39" customWidth="1"/>
    <col min="5872" max="5872" width="14.42578125" style="39" bestFit="1" customWidth="1"/>
    <col min="5873" max="5873" width="1.42578125" style="39" customWidth="1"/>
    <col min="5874" max="5874" width="14.42578125" style="39" bestFit="1" customWidth="1"/>
    <col min="5875" max="5875" width="1.7109375" style="39" customWidth="1"/>
    <col min="5876" max="5876" width="13.7109375" style="39" bestFit="1" customWidth="1"/>
    <col min="5877" max="5877" width="1.7109375" style="39" customWidth="1"/>
    <col min="5878" max="5878" width="13" style="39" bestFit="1" customWidth="1"/>
    <col min="5879" max="6123" width="11.28515625" style="39"/>
    <col min="6124" max="6124" width="61.5703125" style="39" customWidth="1"/>
    <col min="6125" max="6125" width="2.5703125" style="39" customWidth="1"/>
    <col min="6126" max="6126" width="13.7109375" style="39" bestFit="1" customWidth="1"/>
    <col min="6127" max="6127" width="1.7109375" style="39" customWidth="1"/>
    <col min="6128" max="6128" width="14.42578125" style="39" bestFit="1" customWidth="1"/>
    <col min="6129" max="6129" width="1.42578125" style="39" customWidth="1"/>
    <col min="6130" max="6130" width="14.42578125" style="39" bestFit="1" customWidth="1"/>
    <col min="6131" max="6131" width="1.7109375" style="39" customWidth="1"/>
    <col min="6132" max="6132" width="13.7109375" style="39" bestFit="1" customWidth="1"/>
    <col min="6133" max="6133" width="1.7109375" style="39" customWidth="1"/>
    <col min="6134" max="6134" width="13" style="39" bestFit="1" customWidth="1"/>
    <col min="6135" max="6379" width="11.28515625" style="39"/>
    <col min="6380" max="6380" width="61.5703125" style="39" customWidth="1"/>
    <col min="6381" max="6381" width="2.5703125" style="39" customWidth="1"/>
    <col min="6382" max="6382" width="13.7109375" style="39" bestFit="1" customWidth="1"/>
    <col min="6383" max="6383" width="1.7109375" style="39" customWidth="1"/>
    <col min="6384" max="6384" width="14.42578125" style="39" bestFit="1" customWidth="1"/>
    <col min="6385" max="6385" width="1.42578125" style="39" customWidth="1"/>
    <col min="6386" max="6386" width="14.42578125" style="39" bestFit="1" customWidth="1"/>
    <col min="6387" max="6387" width="1.7109375" style="39" customWidth="1"/>
    <col min="6388" max="6388" width="13.7109375" style="39" bestFit="1" customWidth="1"/>
    <col min="6389" max="6389" width="1.7109375" style="39" customWidth="1"/>
    <col min="6390" max="6390" width="13" style="39" bestFit="1" customWidth="1"/>
    <col min="6391" max="6635" width="11.28515625" style="39"/>
    <col min="6636" max="6636" width="61.5703125" style="39" customWidth="1"/>
    <col min="6637" max="6637" width="2.5703125" style="39" customWidth="1"/>
    <col min="6638" max="6638" width="13.7109375" style="39" bestFit="1" customWidth="1"/>
    <col min="6639" max="6639" width="1.7109375" style="39" customWidth="1"/>
    <col min="6640" max="6640" width="14.42578125" style="39" bestFit="1" customWidth="1"/>
    <col min="6641" max="6641" width="1.42578125" style="39" customWidth="1"/>
    <col min="6642" max="6642" width="14.42578125" style="39" bestFit="1" customWidth="1"/>
    <col min="6643" max="6643" width="1.7109375" style="39" customWidth="1"/>
    <col min="6644" max="6644" width="13.7109375" style="39" bestFit="1" customWidth="1"/>
    <col min="6645" max="6645" width="1.7109375" style="39" customWidth="1"/>
    <col min="6646" max="6646" width="13" style="39" bestFit="1" customWidth="1"/>
    <col min="6647" max="6891" width="11.28515625" style="39"/>
    <col min="6892" max="6892" width="61.5703125" style="39" customWidth="1"/>
    <col min="6893" max="6893" width="2.5703125" style="39" customWidth="1"/>
    <col min="6894" max="6894" width="13.7109375" style="39" bestFit="1" customWidth="1"/>
    <col min="6895" max="6895" width="1.7109375" style="39" customWidth="1"/>
    <col min="6896" max="6896" width="14.42578125" style="39" bestFit="1" customWidth="1"/>
    <col min="6897" max="6897" width="1.42578125" style="39" customWidth="1"/>
    <col min="6898" max="6898" width="14.42578125" style="39" bestFit="1" customWidth="1"/>
    <col min="6899" max="6899" width="1.7109375" style="39" customWidth="1"/>
    <col min="6900" max="6900" width="13.7109375" style="39" bestFit="1" customWidth="1"/>
    <col min="6901" max="6901" width="1.7109375" style="39" customWidth="1"/>
    <col min="6902" max="6902" width="13" style="39" bestFit="1" customWidth="1"/>
    <col min="6903" max="7147" width="11.28515625" style="39"/>
    <col min="7148" max="7148" width="61.5703125" style="39" customWidth="1"/>
    <col min="7149" max="7149" width="2.5703125" style="39" customWidth="1"/>
    <col min="7150" max="7150" width="13.7109375" style="39" bestFit="1" customWidth="1"/>
    <col min="7151" max="7151" width="1.7109375" style="39" customWidth="1"/>
    <col min="7152" max="7152" width="14.42578125" style="39" bestFit="1" customWidth="1"/>
    <col min="7153" max="7153" width="1.42578125" style="39" customWidth="1"/>
    <col min="7154" max="7154" width="14.42578125" style="39" bestFit="1" customWidth="1"/>
    <col min="7155" max="7155" width="1.7109375" style="39" customWidth="1"/>
    <col min="7156" max="7156" width="13.7109375" style="39" bestFit="1" customWidth="1"/>
    <col min="7157" max="7157" width="1.7109375" style="39" customWidth="1"/>
    <col min="7158" max="7158" width="13" style="39" bestFit="1" customWidth="1"/>
    <col min="7159" max="7403" width="11.28515625" style="39"/>
    <col min="7404" max="7404" width="61.5703125" style="39" customWidth="1"/>
    <col min="7405" max="7405" width="2.5703125" style="39" customWidth="1"/>
    <col min="7406" max="7406" width="13.7109375" style="39" bestFit="1" customWidth="1"/>
    <col min="7407" max="7407" width="1.7109375" style="39" customWidth="1"/>
    <col min="7408" max="7408" width="14.42578125" style="39" bestFit="1" customWidth="1"/>
    <col min="7409" max="7409" width="1.42578125" style="39" customWidth="1"/>
    <col min="7410" max="7410" width="14.42578125" style="39" bestFit="1" customWidth="1"/>
    <col min="7411" max="7411" width="1.7109375" style="39" customWidth="1"/>
    <col min="7412" max="7412" width="13.7109375" style="39" bestFit="1" customWidth="1"/>
    <col min="7413" max="7413" width="1.7109375" style="39" customWidth="1"/>
    <col min="7414" max="7414" width="13" style="39" bestFit="1" customWidth="1"/>
    <col min="7415" max="7659" width="11.28515625" style="39"/>
    <col min="7660" max="7660" width="61.5703125" style="39" customWidth="1"/>
    <col min="7661" max="7661" width="2.5703125" style="39" customWidth="1"/>
    <col min="7662" max="7662" width="13.7109375" style="39" bestFit="1" customWidth="1"/>
    <col min="7663" max="7663" width="1.7109375" style="39" customWidth="1"/>
    <col min="7664" max="7664" width="14.42578125" style="39" bestFit="1" customWidth="1"/>
    <col min="7665" max="7665" width="1.42578125" style="39" customWidth="1"/>
    <col min="7666" max="7666" width="14.42578125" style="39" bestFit="1" customWidth="1"/>
    <col min="7667" max="7667" width="1.7109375" style="39" customWidth="1"/>
    <col min="7668" max="7668" width="13.7109375" style="39" bestFit="1" customWidth="1"/>
    <col min="7669" max="7669" width="1.7109375" style="39" customWidth="1"/>
    <col min="7670" max="7670" width="13" style="39" bestFit="1" customWidth="1"/>
    <col min="7671" max="7915" width="11.28515625" style="39"/>
    <col min="7916" max="7916" width="61.5703125" style="39" customWidth="1"/>
    <col min="7917" max="7917" width="2.5703125" style="39" customWidth="1"/>
    <col min="7918" max="7918" width="13.7109375" style="39" bestFit="1" customWidth="1"/>
    <col min="7919" max="7919" width="1.7109375" style="39" customWidth="1"/>
    <col min="7920" max="7920" width="14.42578125" style="39" bestFit="1" customWidth="1"/>
    <col min="7921" max="7921" width="1.42578125" style="39" customWidth="1"/>
    <col min="7922" max="7922" width="14.42578125" style="39" bestFit="1" customWidth="1"/>
    <col min="7923" max="7923" width="1.7109375" style="39" customWidth="1"/>
    <col min="7924" max="7924" width="13.7109375" style="39" bestFit="1" customWidth="1"/>
    <col min="7925" max="7925" width="1.7109375" style="39" customWidth="1"/>
    <col min="7926" max="7926" width="13" style="39" bestFit="1" customWidth="1"/>
    <col min="7927" max="8171" width="11.28515625" style="39"/>
    <col min="8172" max="8172" width="61.5703125" style="39" customWidth="1"/>
    <col min="8173" max="8173" width="2.5703125" style="39" customWidth="1"/>
    <col min="8174" max="8174" width="13.7109375" style="39" bestFit="1" customWidth="1"/>
    <col min="8175" max="8175" width="1.7109375" style="39" customWidth="1"/>
    <col min="8176" max="8176" width="14.42578125" style="39" bestFit="1" customWidth="1"/>
    <col min="8177" max="8177" width="1.42578125" style="39" customWidth="1"/>
    <col min="8178" max="8178" width="14.42578125" style="39" bestFit="1" customWidth="1"/>
    <col min="8179" max="8179" width="1.7109375" style="39" customWidth="1"/>
    <col min="8180" max="8180" width="13.7109375" style="39" bestFit="1" customWidth="1"/>
    <col min="8181" max="8181" width="1.7109375" style="39" customWidth="1"/>
    <col min="8182" max="8182" width="13" style="39" bestFit="1" customWidth="1"/>
    <col min="8183" max="8427" width="11.28515625" style="39"/>
    <col min="8428" max="8428" width="61.5703125" style="39" customWidth="1"/>
    <col min="8429" max="8429" width="2.5703125" style="39" customWidth="1"/>
    <col min="8430" max="8430" width="13.7109375" style="39" bestFit="1" customWidth="1"/>
    <col min="8431" max="8431" width="1.7109375" style="39" customWidth="1"/>
    <col min="8432" max="8432" width="14.42578125" style="39" bestFit="1" customWidth="1"/>
    <col min="8433" max="8433" width="1.42578125" style="39" customWidth="1"/>
    <col min="8434" max="8434" width="14.42578125" style="39" bestFit="1" customWidth="1"/>
    <col min="8435" max="8435" width="1.7109375" style="39" customWidth="1"/>
    <col min="8436" max="8436" width="13.7109375" style="39" bestFit="1" customWidth="1"/>
    <col min="8437" max="8437" width="1.7109375" style="39" customWidth="1"/>
    <col min="8438" max="8438" width="13" style="39" bestFit="1" customWidth="1"/>
    <col min="8439" max="8683" width="11.28515625" style="39"/>
    <col min="8684" max="8684" width="61.5703125" style="39" customWidth="1"/>
    <col min="8685" max="8685" width="2.5703125" style="39" customWidth="1"/>
    <col min="8686" max="8686" width="13.7109375" style="39" bestFit="1" customWidth="1"/>
    <col min="8687" max="8687" width="1.7109375" style="39" customWidth="1"/>
    <col min="8688" max="8688" width="14.42578125" style="39" bestFit="1" customWidth="1"/>
    <col min="8689" max="8689" width="1.42578125" style="39" customWidth="1"/>
    <col min="8690" max="8690" width="14.42578125" style="39" bestFit="1" customWidth="1"/>
    <col min="8691" max="8691" width="1.7109375" style="39" customWidth="1"/>
    <col min="8692" max="8692" width="13.7109375" style="39" bestFit="1" customWidth="1"/>
    <col min="8693" max="8693" width="1.7109375" style="39" customWidth="1"/>
    <col min="8694" max="8694" width="13" style="39" bestFit="1" customWidth="1"/>
    <col min="8695" max="8939" width="11.28515625" style="39"/>
    <col min="8940" max="8940" width="61.5703125" style="39" customWidth="1"/>
    <col min="8941" max="8941" width="2.5703125" style="39" customWidth="1"/>
    <col min="8942" max="8942" width="13.7109375" style="39" bestFit="1" customWidth="1"/>
    <col min="8943" max="8943" width="1.7109375" style="39" customWidth="1"/>
    <col min="8944" max="8944" width="14.42578125" style="39" bestFit="1" customWidth="1"/>
    <col min="8945" max="8945" width="1.42578125" style="39" customWidth="1"/>
    <col min="8946" max="8946" width="14.42578125" style="39" bestFit="1" customWidth="1"/>
    <col min="8947" max="8947" width="1.7109375" style="39" customWidth="1"/>
    <col min="8948" max="8948" width="13.7109375" style="39" bestFit="1" customWidth="1"/>
    <col min="8949" max="8949" width="1.7109375" style="39" customWidth="1"/>
    <col min="8950" max="8950" width="13" style="39" bestFit="1" customWidth="1"/>
    <col min="8951" max="9195" width="11.28515625" style="39"/>
    <col min="9196" max="9196" width="61.5703125" style="39" customWidth="1"/>
    <col min="9197" max="9197" width="2.5703125" style="39" customWidth="1"/>
    <col min="9198" max="9198" width="13.7109375" style="39" bestFit="1" customWidth="1"/>
    <col min="9199" max="9199" width="1.7109375" style="39" customWidth="1"/>
    <col min="9200" max="9200" width="14.42578125" style="39" bestFit="1" customWidth="1"/>
    <col min="9201" max="9201" width="1.42578125" style="39" customWidth="1"/>
    <col min="9202" max="9202" width="14.42578125" style="39" bestFit="1" customWidth="1"/>
    <col min="9203" max="9203" width="1.7109375" style="39" customWidth="1"/>
    <col min="9204" max="9204" width="13.7109375" style="39" bestFit="1" customWidth="1"/>
    <col min="9205" max="9205" width="1.7109375" style="39" customWidth="1"/>
    <col min="9206" max="9206" width="13" style="39" bestFit="1" customWidth="1"/>
    <col min="9207" max="9451" width="11.28515625" style="39"/>
    <col min="9452" max="9452" width="61.5703125" style="39" customWidth="1"/>
    <col min="9453" max="9453" width="2.5703125" style="39" customWidth="1"/>
    <col min="9454" max="9454" width="13.7109375" style="39" bestFit="1" customWidth="1"/>
    <col min="9455" max="9455" width="1.7109375" style="39" customWidth="1"/>
    <col min="9456" max="9456" width="14.42578125" style="39" bestFit="1" customWidth="1"/>
    <col min="9457" max="9457" width="1.42578125" style="39" customWidth="1"/>
    <col min="9458" max="9458" width="14.42578125" style="39" bestFit="1" customWidth="1"/>
    <col min="9459" max="9459" width="1.7109375" style="39" customWidth="1"/>
    <col min="9460" max="9460" width="13.7109375" style="39" bestFit="1" customWidth="1"/>
    <col min="9461" max="9461" width="1.7109375" style="39" customWidth="1"/>
    <col min="9462" max="9462" width="13" style="39" bestFit="1" customWidth="1"/>
    <col min="9463" max="9707" width="11.28515625" style="39"/>
    <col min="9708" max="9708" width="61.5703125" style="39" customWidth="1"/>
    <col min="9709" max="9709" width="2.5703125" style="39" customWidth="1"/>
    <col min="9710" max="9710" width="13.7109375" style="39" bestFit="1" customWidth="1"/>
    <col min="9711" max="9711" width="1.7109375" style="39" customWidth="1"/>
    <col min="9712" max="9712" width="14.42578125" style="39" bestFit="1" customWidth="1"/>
    <col min="9713" max="9713" width="1.42578125" style="39" customWidth="1"/>
    <col min="9714" max="9714" width="14.42578125" style="39" bestFit="1" customWidth="1"/>
    <col min="9715" max="9715" width="1.7109375" style="39" customWidth="1"/>
    <col min="9716" max="9716" width="13.7109375" style="39" bestFit="1" customWidth="1"/>
    <col min="9717" max="9717" width="1.7109375" style="39" customWidth="1"/>
    <col min="9718" max="9718" width="13" style="39" bestFit="1" customWidth="1"/>
    <col min="9719" max="9963" width="11.28515625" style="39"/>
    <col min="9964" max="9964" width="61.5703125" style="39" customWidth="1"/>
    <col min="9965" max="9965" width="2.5703125" style="39" customWidth="1"/>
    <col min="9966" max="9966" width="13.7109375" style="39" bestFit="1" customWidth="1"/>
    <col min="9967" max="9967" width="1.7109375" style="39" customWidth="1"/>
    <col min="9968" max="9968" width="14.42578125" style="39" bestFit="1" customWidth="1"/>
    <col min="9969" max="9969" width="1.42578125" style="39" customWidth="1"/>
    <col min="9970" max="9970" width="14.42578125" style="39" bestFit="1" customWidth="1"/>
    <col min="9971" max="9971" width="1.7109375" style="39" customWidth="1"/>
    <col min="9972" max="9972" width="13.7109375" style="39" bestFit="1" customWidth="1"/>
    <col min="9973" max="9973" width="1.7109375" style="39" customWidth="1"/>
    <col min="9974" max="9974" width="13" style="39" bestFit="1" customWidth="1"/>
    <col min="9975" max="10219" width="11.28515625" style="39"/>
    <col min="10220" max="10220" width="61.5703125" style="39" customWidth="1"/>
    <col min="10221" max="10221" width="2.5703125" style="39" customWidth="1"/>
    <col min="10222" max="10222" width="13.7109375" style="39" bestFit="1" customWidth="1"/>
    <col min="10223" max="10223" width="1.7109375" style="39" customWidth="1"/>
    <col min="10224" max="10224" width="14.42578125" style="39" bestFit="1" customWidth="1"/>
    <col min="10225" max="10225" width="1.42578125" style="39" customWidth="1"/>
    <col min="10226" max="10226" width="14.42578125" style="39" bestFit="1" customWidth="1"/>
    <col min="10227" max="10227" width="1.7109375" style="39" customWidth="1"/>
    <col min="10228" max="10228" width="13.7109375" style="39" bestFit="1" customWidth="1"/>
    <col min="10229" max="10229" width="1.7109375" style="39" customWidth="1"/>
    <col min="10230" max="10230" width="13" style="39" bestFit="1" customWidth="1"/>
    <col min="10231" max="10475" width="11.28515625" style="39"/>
    <col min="10476" max="10476" width="61.5703125" style="39" customWidth="1"/>
    <col min="10477" max="10477" width="2.5703125" style="39" customWidth="1"/>
    <col min="10478" max="10478" width="13.7109375" style="39" bestFit="1" customWidth="1"/>
    <col min="10479" max="10479" width="1.7109375" style="39" customWidth="1"/>
    <col min="10480" max="10480" width="14.42578125" style="39" bestFit="1" customWidth="1"/>
    <col min="10481" max="10481" width="1.42578125" style="39" customWidth="1"/>
    <col min="10482" max="10482" width="14.42578125" style="39" bestFit="1" customWidth="1"/>
    <col min="10483" max="10483" width="1.7109375" style="39" customWidth="1"/>
    <col min="10484" max="10484" width="13.7109375" style="39" bestFit="1" customWidth="1"/>
    <col min="10485" max="10485" width="1.7109375" style="39" customWidth="1"/>
    <col min="10486" max="10486" width="13" style="39" bestFit="1" customWidth="1"/>
    <col min="10487" max="10731" width="11.28515625" style="39"/>
    <col min="10732" max="10732" width="61.5703125" style="39" customWidth="1"/>
    <col min="10733" max="10733" width="2.5703125" style="39" customWidth="1"/>
    <col min="10734" max="10734" width="13.7109375" style="39" bestFit="1" customWidth="1"/>
    <col min="10735" max="10735" width="1.7109375" style="39" customWidth="1"/>
    <col min="10736" max="10736" width="14.42578125" style="39" bestFit="1" customWidth="1"/>
    <col min="10737" max="10737" width="1.42578125" style="39" customWidth="1"/>
    <col min="10738" max="10738" width="14.42578125" style="39" bestFit="1" customWidth="1"/>
    <col min="10739" max="10739" width="1.7109375" style="39" customWidth="1"/>
    <col min="10740" max="10740" width="13.7109375" style="39" bestFit="1" customWidth="1"/>
    <col min="10741" max="10741" width="1.7109375" style="39" customWidth="1"/>
    <col min="10742" max="10742" width="13" style="39" bestFit="1" customWidth="1"/>
    <col min="10743" max="10987" width="11.28515625" style="39"/>
    <col min="10988" max="10988" width="61.5703125" style="39" customWidth="1"/>
    <col min="10989" max="10989" width="2.5703125" style="39" customWidth="1"/>
    <col min="10990" max="10990" width="13.7109375" style="39" bestFit="1" customWidth="1"/>
    <col min="10991" max="10991" width="1.7109375" style="39" customWidth="1"/>
    <col min="10992" max="10992" width="14.42578125" style="39" bestFit="1" customWidth="1"/>
    <col min="10993" max="10993" width="1.42578125" style="39" customWidth="1"/>
    <col min="10994" max="10994" width="14.42578125" style="39" bestFit="1" customWidth="1"/>
    <col min="10995" max="10995" width="1.7109375" style="39" customWidth="1"/>
    <col min="10996" max="10996" width="13.7109375" style="39" bestFit="1" customWidth="1"/>
    <col min="10997" max="10997" width="1.7109375" style="39" customWidth="1"/>
    <col min="10998" max="10998" width="13" style="39" bestFit="1" customWidth="1"/>
    <col min="10999" max="11243" width="11.28515625" style="39"/>
    <col min="11244" max="11244" width="61.5703125" style="39" customWidth="1"/>
    <col min="11245" max="11245" width="2.5703125" style="39" customWidth="1"/>
    <col min="11246" max="11246" width="13.7109375" style="39" bestFit="1" customWidth="1"/>
    <col min="11247" max="11247" width="1.7109375" style="39" customWidth="1"/>
    <col min="11248" max="11248" width="14.42578125" style="39" bestFit="1" customWidth="1"/>
    <col min="11249" max="11249" width="1.42578125" style="39" customWidth="1"/>
    <col min="11250" max="11250" width="14.42578125" style="39" bestFit="1" customWidth="1"/>
    <col min="11251" max="11251" width="1.7109375" style="39" customWidth="1"/>
    <col min="11252" max="11252" width="13.7109375" style="39" bestFit="1" customWidth="1"/>
    <col min="11253" max="11253" width="1.7109375" style="39" customWidth="1"/>
    <col min="11254" max="11254" width="13" style="39" bestFit="1" customWidth="1"/>
    <col min="11255" max="11499" width="11.28515625" style="39"/>
    <col min="11500" max="11500" width="61.5703125" style="39" customWidth="1"/>
    <col min="11501" max="11501" width="2.5703125" style="39" customWidth="1"/>
    <col min="11502" max="11502" width="13.7109375" style="39" bestFit="1" customWidth="1"/>
    <col min="11503" max="11503" width="1.7109375" style="39" customWidth="1"/>
    <col min="11504" max="11504" width="14.42578125" style="39" bestFit="1" customWidth="1"/>
    <col min="11505" max="11505" width="1.42578125" style="39" customWidth="1"/>
    <col min="11506" max="11506" width="14.42578125" style="39" bestFit="1" customWidth="1"/>
    <col min="11507" max="11507" width="1.7109375" style="39" customWidth="1"/>
    <col min="11508" max="11508" width="13.7109375" style="39" bestFit="1" customWidth="1"/>
    <col min="11509" max="11509" width="1.7109375" style="39" customWidth="1"/>
    <col min="11510" max="11510" width="13" style="39" bestFit="1" customWidth="1"/>
    <col min="11511" max="11755" width="11.28515625" style="39"/>
    <col min="11756" max="11756" width="61.5703125" style="39" customWidth="1"/>
    <col min="11757" max="11757" width="2.5703125" style="39" customWidth="1"/>
    <col min="11758" max="11758" width="13.7109375" style="39" bestFit="1" customWidth="1"/>
    <col min="11759" max="11759" width="1.7109375" style="39" customWidth="1"/>
    <col min="11760" max="11760" width="14.42578125" style="39" bestFit="1" customWidth="1"/>
    <col min="11761" max="11761" width="1.42578125" style="39" customWidth="1"/>
    <col min="11762" max="11762" width="14.42578125" style="39" bestFit="1" customWidth="1"/>
    <col min="11763" max="11763" width="1.7109375" style="39" customWidth="1"/>
    <col min="11764" max="11764" width="13.7109375" style="39" bestFit="1" customWidth="1"/>
    <col min="11765" max="11765" width="1.7109375" style="39" customWidth="1"/>
    <col min="11766" max="11766" width="13" style="39" bestFit="1" customWidth="1"/>
    <col min="11767" max="12011" width="11.28515625" style="39"/>
    <col min="12012" max="12012" width="61.5703125" style="39" customWidth="1"/>
    <col min="12013" max="12013" width="2.5703125" style="39" customWidth="1"/>
    <col min="12014" max="12014" width="13.7109375" style="39" bestFit="1" customWidth="1"/>
    <col min="12015" max="12015" width="1.7109375" style="39" customWidth="1"/>
    <col min="12016" max="12016" width="14.42578125" style="39" bestFit="1" customWidth="1"/>
    <col min="12017" max="12017" width="1.42578125" style="39" customWidth="1"/>
    <col min="12018" max="12018" width="14.42578125" style="39" bestFit="1" customWidth="1"/>
    <col min="12019" max="12019" width="1.7109375" style="39" customWidth="1"/>
    <col min="12020" max="12020" width="13.7109375" style="39" bestFit="1" customWidth="1"/>
    <col min="12021" max="12021" width="1.7109375" style="39" customWidth="1"/>
    <col min="12022" max="12022" width="13" style="39" bestFit="1" customWidth="1"/>
    <col min="12023" max="12267" width="11.28515625" style="39"/>
    <col min="12268" max="12268" width="61.5703125" style="39" customWidth="1"/>
    <col min="12269" max="12269" width="2.5703125" style="39" customWidth="1"/>
    <col min="12270" max="12270" width="13.7109375" style="39" bestFit="1" customWidth="1"/>
    <col min="12271" max="12271" width="1.7109375" style="39" customWidth="1"/>
    <col min="12272" max="12272" width="14.42578125" style="39" bestFit="1" customWidth="1"/>
    <col min="12273" max="12273" width="1.42578125" style="39" customWidth="1"/>
    <col min="12274" max="12274" width="14.42578125" style="39" bestFit="1" customWidth="1"/>
    <col min="12275" max="12275" width="1.7109375" style="39" customWidth="1"/>
    <col min="12276" max="12276" width="13.7109375" style="39" bestFit="1" customWidth="1"/>
    <col min="12277" max="12277" width="1.7109375" style="39" customWidth="1"/>
    <col min="12278" max="12278" width="13" style="39" bestFit="1" customWidth="1"/>
    <col min="12279" max="12523" width="11.28515625" style="39"/>
    <col min="12524" max="12524" width="61.5703125" style="39" customWidth="1"/>
    <col min="12525" max="12525" width="2.5703125" style="39" customWidth="1"/>
    <col min="12526" max="12526" width="13.7109375" style="39" bestFit="1" customWidth="1"/>
    <col min="12527" max="12527" width="1.7109375" style="39" customWidth="1"/>
    <col min="12528" max="12528" width="14.42578125" style="39" bestFit="1" customWidth="1"/>
    <col min="12529" max="12529" width="1.42578125" style="39" customWidth="1"/>
    <col min="12530" max="12530" width="14.42578125" style="39" bestFit="1" customWidth="1"/>
    <col min="12531" max="12531" width="1.7109375" style="39" customWidth="1"/>
    <col min="12532" max="12532" width="13.7109375" style="39" bestFit="1" customWidth="1"/>
    <col min="12533" max="12533" width="1.7109375" style="39" customWidth="1"/>
    <col min="12534" max="12534" width="13" style="39" bestFit="1" customWidth="1"/>
    <col min="12535" max="12779" width="11.28515625" style="39"/>
    <col min="12780" max="12780" width="61.5703125" style="39" customWidth="1"/>
    <col min="12781" max="12781" width="2.5703125" style="39" customWidth="1"/>
    <col min="12782" max="12782" width="13.7109375" style="39" bestFit="1" customWidth="1"/>
    <col min="12783" max="12783" width="1.7109375" style="39" customWidth="1"/>
    <col min="12784" max="12784" width="14.42578125" style="39" bestFit="1" customWidth="1"/>
    <col min="12785" max="12785" width="1.42578125" style="39" customWidth="1"/>
    <col min="12786" max="12786" width="14.42578125" style="39" bestFit="1" customWidth="1"/>
    <col min="12787" max="12787" width="1.7109375" style="39" customWidth="1"/>
    <col min="12788" max="12788" width="13.7109375" style="39" bestFit="1" customWidth="1"/>
    <col min="12789" max="12789" width="1.7109375" style="39" customWidth="1"/>
    <col min="12790" max="12790" width="13" style="39" bestFit="1" customWidth="1"/>
    <col min="12791" max="13035" width="11.28515625" style="39"/>
    <col min="13036" max="13036" width="61.5703125" style="39" customWidth="1"/>
    <col min="13037" max="13037" width="2.5703125" style="39" customWidth="1"/>
    <col min="13038" max="13038" width="13.7109375" style="39" bestFit="1" customWidth="1"/>
    <col min="13039" max="13039" width="1.7109375" style="39" customWidth="1"/>
    <col min="13040" max="13040" width="14.42578125" style="39" bestFit="1" customWidth="1"/>
    <col min="13041" max="13041" width="1.42578125" style="39" customWidth="1"/>
    <col min="13042" max="13042" width="14.42578125" style="39" bestFit="1" customWidth="1"/>
    <col min="13043" max="13043" width="1.7109375" style="39" customWidth="1"/>
    <col min="13044" max="13044" width="13.7109375" style="39" bestFit="1" customWidth="1"/>
    <col min="13045" max="13045" width="1.7109375" style="39" customWidth="1"/>
    <col min="13046" max="13046" width="13" style="39" bestFit="1" customWidth="1"/>
    <col min="13047" max="13291" width="11.28515625" style="39"/>
    <col min="13292" max="13292" width="61.5703125" style="39" customWidth="1"/>
    <col min="13293" max="13293" width="2.5703125" style="39" customWidth="1"/>
    <col min="13294" max="13294" width="13.7109375" style="39" bestFit="1" customWidth="1"/>
    <col min="13295" max="13295" width="1.7109375" style="39" customWidth="1"/>
    <col min="13296" max="13296" width="14.42578125" style="39" bestFit="1" customWidth="1"/>
    <col min="13297" max="13297" width="1.42578125" style="39" customWidth="1"/>
    <col min="13298" max="13298" width="14.42578125" style="39" bestFit="1" customWidth="1"/>
    <col min="13299" max="13299" width="1.7109375" style="39" customWidth="1"/>
    <col min="13300" max="13300" width="13.7109375" style="39" bestFit="1" customWidth="1"/>
    <col min="13301" max="13301" width="1.7109375" style="39" customWidth="1"/>
    <col min="13302" max="13302" width="13" style="39" bestFit="1" customWidth="1"/>
    <col min="13303" max="13547" width="11.28515625" style="39"/>
    <col min="13548" max="13548" width="61.5703125" style="39" customWidth="1"/>
    <col min="13549" max="13549" width="2.5703125" style="39" customWidth="1"/>
    <col min="13550" max="13550" width="13.7109375" style="39" bestFit="1" customWidth="1"/>
    <col min="13551" max="13551" width="1.7109375" style="39" customWidth="1"/>
    <col min="13552" max="13552" width="14.42578125" style="39" bestFit="1" customWidth="1"/>
    <col min="13553" max="13553" width="1.42578125" style="39" customWidth="1"/>
    <col min="13554" max="13554" width="14.42578125" style="39" bestFit="1" customWidth="1"/>
    <col min="13555" max="13555" width="1.7109375" style="39" customWidth="1"/>
    <col min="13556" max="13556" width="13.7109375" style="39" bestFit="1" customWidth="1"/>
    <col min="13557" max="13557" width="1.7109375" style="39" customWidth="1"/>
    <col min="13558" max="13558" width="13" style="39" bestFit="1" customWidth="1"/>
    <col min="13559" max="13803" width="11.28515625" style="39"/>
    <col min="13804" max="13804" width="61.5703125" style="39" customWidth="1"/>
    <col min="13805" max="13805" width="2.5703125" style="39" customWidth="1"/>
    <col min="13806" max="13806" width="13.7109375" style="39" bestFit="1" customWidth="1"/>
    <col min="13807" max="13807" width="1.7109375" style="39" customWidth="1"/>
    <col min="13808" max="13808" width="14.42578125" style="39" bestFit="1" customWidth="1"/>
    <col min="13809" max="13809" width="1.42578125" style="39" customWidth="1"/>
    <col min="13810" max="13810" width="14.42578125" style="39" bestFit="1" customWidth="1"/>
    <col min="13811" max="13811" width="1.7109375" style="39" customWidth="1"/>
    <col min="13812" max="13812" width="13.7109375" style="39" bestFit="1" customWidth="1"/>
    <col min="13813" max="13813" width="1.7109375" style="39" customWidth="1"/>
    <col min="13814" max="13814" width="13" style="39" bestFit="1" customWidth="1"/>
    <col min="13815" max="14059" width="11.28515625" style="39"/>
    <col min="14060" max="14060" width="61.5703125" style="39" customWidth="1"/>
    <col min="14061" max="14061" width="2.5703125" style="39" customWidth="1"/>
    <col min="14062" max="14062" width="13.7109375" style="39" bestFit="1" customWidth="1"/>
    <col min="14063" max="14063" width="1.7109375" style="39" customWidth="1"/>
    <col min="14064" max="14064" width="14.42578125" style="39" bestFit="1" customWidth="1"/>
    <col min="14065" max="14065" width="1.42578125" style="39" customWidth="1"/>
    <col min="14066" max="14066" width="14.42578125" style="39" bestFit="1" customWidth="1"/>
    <col min="14067" max="14067" width="1.7109375" style="39" customWidth="1"/>
    <col min="14068" max="14068" width="13.7109375" style="39" bestFit="1" customWidth="1"/>
    <col min="14069" max="14069" width="1.7109375" style="39" customWidth="1"/>
    <col min="14070" max="14070" width="13" style="39" bestFit="1" customWidth="1"/>
    <col min="14071" max="14315" width="11.28515625" style="39"/>
    <col min="14316" max="14316" width="61.5703125" style="39" customWidth="1"/>
    <col min="14317" max="14317" width="2.5703125" style="39" customWidth="1"/>
    <col min="14318" max="14318" width="13.7109375" style="39" bestFit="1" customWidth="1"/>
    <col min="14319" max="14319" width="1.7109375" style="39" customWidth="1"/>
    <col min="14320" max="14320" width="14.42578125" style="39" bestFit="1" customWidth="1"/>
    <col min="14321" max="14321" width="1.42578125" style="39" customWidth="1"/>
    <col min="14322" max="14322" width="14.42578125" style="39" bestFit="1" customWidth="1"/>
    <col min="14323" max="14323" width="1.7109375" style="39" customWidth="1"/>
    <col min="14324" max="14324" width="13.7109375" style="39" bestFit="1" customWidth="1"/>
    <col min="14325" max="14325" width="1.7109375" style="39" customWidth="1"/>
    <col min="14326" max="14326" width="13" style="39" bestFit="1" customWidth="1"/>
    <col min="14327" max="14571" width="11.28515625" style="39"/>
    <col min="14572" max="14572" width="61.5703125" style="39" customWidth="1"/>
    <col min="14573" max="14573" width="2.5703125" style="39" customWidth="1"/>
    <col min="14574" max="14574" width="13.7109375" style="39" bestFit="1" customWidth="1"/>
    <col min="14575" max="14575" width="1.7109375" style="39" customWidth="1"/>
    <col min="14576" max="14576" width="14.42578125" style="39" bestFit="1" customWidth="1"/>
    <col min="14577" max="14577" width="1.42578125" style="39" customWidth="1"/>
    <col min="14578" max="14578" width="14.42578125" style="39" bestFit="1" customWidth="1"/>
    <col min="14579" max="14579" width="1.7109375" style="39" customWidth="1"/>
    <col min="14580" max="14580" width="13.7109375" style="39" bestFit="1" customWidth="1"/>
    <col min="14581" max="14581" width="1.7109375" style="39" customWidth="1"/>
    <col min="14582" max="14582" width="13" style="39" bestFit="1" customWidth="1"/>
    <col min="14583" max="14827" width="11.28515625" style="39"/>
    <col min="14828" max="14828" width="61.5703125" style="39" customWidth="1"/>
    <col min="14829" max="14829" width="2.5703125" style="39" customWidth="1"/>
    <col min="14830" max="14830" width="13.7109375" style="39" bestFit="1" customWidth="1"/>
    <col min="14831" max="14831" width="1.7109375" style="39" customWidth="1"/>
    <col min="14832" max="14832" width="14.42578125" style="39" bestFit="1" customWidth="1"/>
    <col min="14833" max="14833" width="1.42578125" style="39" customWidth="1"/>
    <col min="14834" max="14834" width="14.42578125" style="39" bestFit="1" customWidth="1"/>
    <col min="14835" max="14835" width="1.7109375" style="39" customWidth="1"/>
    <col min="14836" max="14836" width="13.7109375" style="39" bestFit="1" customWidth="1"/>
    <col min="14837" max="14837" width="1.7109375" style="39" customWidth="1"/>
    <col min="14838" max="14838" width="13" style="39" bestFit="1" customWidth="1"/>
    <col min="14839" max="15083" width="11.28515625" style="39"/>
    <col min="15084" max="15084" width="61.5703125" style="39" customWidth="1"/>
    <col min="15085" max="15085" width="2.5703125" style="39" customWidth="1"/>
    <col min="15086" max="15086" width="13.7109375" style="39" bestFit="1" customWidth="1"/>
    <col min="15087" max="15087" width="1.7109375" style="39" customWidth="1"/>
    <col min="15088" max="15088" width="14.42578125" style="39" bestFit="1" customWidth="1"/>
    <col min="15089" max="15089" width="1.42578125" style="39" customWidth="1"/>
    <col min="15090" max="15090" width="14.42578125" style="39" bestFit="1" customWidth="1"/>
    <col min="15091" max="15091" width="1.7109375" style="39" customWidth="1"/>
    <col min="15092" max="15092" width="13.7109375" style="39" bestFit="1" customWidth="1"/>
    <col min="15093" max="15093" width="1.7109375" style="39" customWidth="1"/>
    <col min="15094" max="15094" width="13" style="39" bestFit="1" customWidth="1"/>
    <col min="15095" max="15339" width="11.28515625" style="39"/>
    <col min="15340" max="15340" width="61.5703125" style="39" customWidth="1"/>
    <col min="15341" max="15341" width="2.5703125" style="39" customWidth="1"/>
    <col min="15342" max="15342" width="13.7109375" style="39" bestFit="1" customWidth="1"/>
    <col min="15343" max="15343" width="1.7109375" style="39" customWidth="1"/>
    <col min="15344" max="15344" width="14.42578125" style="39" bestFit="1" customWidth="1"/>
    <col min="15345" max="15345" width="1.42578125" style="39" customWidth="1"/>
    <col min="15346" max="15346" width="14.42578125" style="39" bestFit="1" customWidth="1"/>
    <col min="15347" max="15347" width="1.7109375" style="39" customWidth="1"/>
    <col min="15348" max="15348" width="13.7109375" style="39" bestFit="1" customWidth="1"/>
    <col min="15349" max="15349" width="1.7109375" style="39" customWidth="1"/>
    <col min="15350" max="15350" width="13" style="39" bestFit="1" customWidth="1"/>
    <col min="15351" max="15595" width="11.28515625" style="39"/>
    <col min="15596" max="15596" width="61.5703125" style="39" customWidth="1"/>
    <col min="15597" max="15597" width="2.5703125" style="39" customWidth="1"/>
    <col min="15598" max="15598" width="13.7109375" style="39" bestFit="1" customWidth="1"/>
    <col min="15599" max="15599" width="1.7109375" style="39" customWidth="1"/>
    <col min="15600" max="15600" width="14.42578125" style="39" bestFit="1" customWidth="1"/>
    <col min="15601" max="15601" width="1.42578125" style="39" customWidth="1"/>
    <col min="15602" max="15602" width="14.42578125" style="39" bestFit="1" customWidth="1"/>
    <col min="15603" max="15603" width="1.7109375" style="39" customWidth="1"/>
    <col min="15604" max="15604" width="13.7109375" style="39" bestFit="1" customWidth="1"/>
    <col min="15605" max="15605" width="1.7109375" style="39" customWidth="1"/>
    <col min="15606" max="15606" width="13" style="39" bestFit="1" customWidth="1"/>
    <col min="15607" max="15851" width="11.28515625" style="39"/>
    <col min="15852" max="15852" width="61.5703125" style="39" customWidth="1"/>
    <col min="15853" max="15853" width="2.5703125" style="39" customWidth="1"/>
    <col min="15854" max="15854" width="13.7109375" style="39" bestFit="1" customWidth="1"/>
    <col min="15855" max="15855" width="1.7109375" style="39" customWidth="1"/>
    <col min="15856" max="15856" width="14.42578125" style="39" bestFit="1" customWidth="1"/>
    <col min="15857" max="15857" width="1.42578125" style="39" customWidth="1"/>
    <col min="15858" max="15858" width="14.42578125" style="39" bestFit="1" customWidth="1"/>
    <col min="15859" max="15859" width="1.7109375" style="39" customWidth="1"/>
    <col min="15860" max="15860" width="13.7109375" style="39" bestFit="1" customWidth="1"/>
    <col min="15861" max="15861" width="1.7109375" style="39" customWidth="1"/>
    <col min="15862" max="15862" width="13" style="39" bestFit="1" customWidth="1"/>
    <col min="15863" max="16107" width="11.28515625" style="39"/>
    <col min="16108" max="16108" width="61.5703125" style="39" customWidth="1"/>
    <col min="16109" max="16109" width="2.5703125" style="39" customWidth="1"/>
    <col min="16110" max="16110" width="13.7109375" style="39" bestFit="1" customWidth="1"/>
    <col min="16111" max="16111" width="1.7109375" style="39" customWidth="1"/>
    <col min="16112" max="16112" width="14.42578125" style="39" bestFit="1" customWidth="1"/>
    <col min="16113" max="16113" width="1.42578125" style="39" customWidth="1"/>
    <col min="16114" max="16114" width="14.42578125" style="39" bestFit="1" customWidth="1"/>
    <col min="16115" max="16115" width="1.7109375" style="39" customWidth="1"/>
    <col min="16116" max="16116" width="13.7109375" style="39" bestFit="1" customWidth="1"/>
    <col min="16117" max="16117" width="1.7109375" style="39" customWidth="1"/>
    <col min="16118" max="16118" width="13" style="39" bestFit="1" customWidth="1"/>
    <col min="16119" max="16384" width="11.28515625" style="39"/>
  </cols>
  <sheetData>
    <row r="1" spans="1:8" ht="12.95" customHeight="1">
      <c r="A1" s="232" t="s">
        <v>0</v>
      </c>
      <c r="B1" s="232"/>
      <c r="C1" s="232"/>
      <c r="D1" s="232"/>
      <c r="E1" s="232"/>
      <c r="F1" s="232"/>
      <c r="G1" s="232"/>
      <c r="H1" s="232"/>
    </row>
    <row r="2" spans="1:8" ht="12.95" customHeight="1">
      <c r="A2" s="233" t="s">
        <v>28</v>
      </c>
      <c r="B2" s="233"/>
      <c r="C2" s="233"/>
      <c r="D2" s="233"/>
      <c r="E2" s="233"/>
      <c r="F2" s="233"/>
      <c r="G2" s="233"/>
      <c r="H2" s="233"/>
    </row>
    <row r="3" spans="1:8" ht="12.95" customHeight="1">
      <c r="A3" s="233" t="s">
        <v>29</v>
      </c>
      <c r="B3" s="233"/>
      <c r="C3" s="233"/>
      <c r="D3" s="233"/>
      <c r="E3" s="233"/>
      <c r="F3" s="233"/>
      <c r="G3" s="233"/>
      <c r="H3" s="233"/>
    </row>
    <row r="4" spans="1:8" ht="12.95" customHeight="1">
      <c r="A4" s="233" t="s">
        <v>3</v>
      </c>
      <c r="B4" s="233"/>
      <c r="C4" s="233"/>
      <c r="D4" s="233"/>
      <c r="E4" s="233"/>
      <c r="F4" s="233"/>
      <c r="G4" s="233"/>
      <c r="H4" s="233"/>
    </row>
    <row r="5" spans="1:8" ht="12.95" customHeight="1">
      <c r="A5" s="217"/>
      <c r="B5" s="217"/>
      <c r="C5" s="228"/>
      <c r="D5" s="217"/>
      <c r="E5" s="217"/>
      <c r="F5" s="217"/>
      <c r="G5" s="217"/>
      <c r="H5" s="217"/>
    </row>
    <row r="6" spans="1:8" s="2" customFormat="1">
      <c r="A6" s="14"/>
      <c r="B6" s="14"/>
      <c r="C6" s="14"/>
      <c r="D6" s="14"/>
      <c r="E6" s="14"/>
      <c r="F6" s="14"/>
      <c r="G6" s="14"/>
      <c r="H6" s="14"/>
    </row>
    <row r="7" spans="1:8" ht="12.95" customHeight="1">
      <c r="A7" s="103"/>
      <c r="B7" s="217"/>
      <c r="C7" s="26"/>
      <c r="D7" s="217"/>
      <c r="E7" s="26"/>
      <c r="F7" s="217"/>
      <c r="G7" s="26"/>
      <c r="H7" s="217"/>
    </row>
    <row r="8" spans="1:8">
      <c r="A8" s="104"/>
      <c r="B8" s="26"/>
      <c r="C8" s="234" t="s">
        <v>105</v>
      </c>
      <c r="D8" s="234"/>
      <c r="E8" s="234"/>
      <c r="F8" s="234"/>
      <c r="G8" s="234"/>
      <c r="H8" s="26"/>
    </row>
    <row r="9" spans="1:8" ht="16.5" customHeight="1">
      <c r="B9" s="40"/>
      <c r="C9" s="84" t="str">
        <f>'Detailed Revenue'!E8</f>
        <v>June 30,</v>
      </c>
      <c r="D9" s="40"/>
      <c r="E9" s="84" t="str">
        <f>'Detailed Revenue'!G8</f>
        <v>March 31,</v>
      </c>
      <c r="F9" s="40"/>
      <c r="G9" s="84" t="str">
        <f>'Detailed Revenue'!I8</f>
        <v>June 30,</v>
      </c>
      <c r="H9" s="40"/>
    </row>
    <row r="10" spans="1:8" ht="16.5" customHeight="1">
      <c r="B10" s="40"/>
      <c r="C10" s="84" t="str">
        <f>'Detailed Revenue'!E9</f>
        <v>2014</v>
      </c>
      <c r="D10" s="40"/>
      <c r="E10" s="84" t="str">
        <f>'Detailed Revenue'!G9</f>
        <v>2014</v>
      </c>
      <c r="F10" s="40"/>
      <c r="G10" s="84" t="str">
        <f>'Detailed Revenue'!I9</f>
        <v>2013</v>
      </c>
      <c r="H10" s="40"/>
    </row>
    <row r="11" spans="1:8" ht="17.25" customHeight="1">
      <c r="A11" s="25" t="s">
        <v>106</v>
      </c>
      <c r="B11" s="40"/>
      <c r="C11" s="27"/>
      <c r="D11" s="40"/>
      <c r="E11" s="27"/>
      <c r="F11" s="40"/>
      <c r="G11" s="27"/>
      <c r="H11" s="40"/>
    </row>
    <row r="12" spans="1:8" ht="17.25" customHeight="1">
      <c r="A12" s="39" t="s">
        <v>110</v>
      </c>
      <c r="B12" s="40"/>
      <c r="C12" s="28">
        <f>'Detailed Revenue'!E12+'Detailed Revenue'!E18+'Detailed Revenue'!E22+'Detailed Revenue'!E28+'Detailed Revenue'!E32+'Detailed Revenue'!E37</f>
        <v>544</v>
      </c>
      <c r="D12" s="40"/>
      <c r="E12" s="28">
        <f>+'Detailed Revenue'!G22+'Detailed Revenue'!G28+'Detailed Revenue'!G12+'Detailed Revenue'!G18+'Detailed Revenue'!G37+'Detailed Revenue'!G32</f>
        <v>582</v>
      </c>
      <c r="F12" s="40"/>
      <c r="G12" s="28">
        <f>+'Detailed Revenue'!I22+'Detailed Revenue'!I28+'Detailed Revenue'!I12+'Detailed Revenue'!I18+'Detailed Revenue'!I37+'Detailed Revenue'!I32</f>
        <v>553</v>
      </c>
      <c r="H12" s="40"/>
    </row>
    <row r="13" spans="1:8" ht="17.25" customHeight="1">
      <c r="A13" s="47" t="s">
        <v>6</v>
      </c>
      <c r="B13" s="30"/>
      <c r="C13" s="31"/>
      <c r="D13" s="30"/>
      <c r="E13" s="31"/>
      <c r="F13" s="30"/>
      <c r="G13" s="31"/>
      <c r="H13" s="30"/>
    </row>
    <row r="14" spans="1:8" ht="17.25" customHeight="1">
      <c r="A14" s="100" t="s">
        <v>30</v>
      </c>
      <c r="B14" s="30"/>
      <c r="C14" s="10">
        <f>+'Detailed Revenue'!E24+'Detailed Revenue'!E14</f>
        <v>-252</v>
      </c>
      <c r="D14" s="30"/>
      <c r="E14" s="10">
        <f>+'Detailed Revenue'!G24+'Detailed Revenue'!G14</f>
        <v>-285</v>
      </c>
      <c r="F14" s="30"/>
      <c r="G14" s="10">
        <f>+'Detailed Revenue'!I24+'Detailed Revenue'!I14</f>
        <v>-276</v>
      </c>
      <c r="H14" s="30"/>
    </row>
    <row r="15" spans="1:8" ht="17.25" customHeight="1">
      <c r="A15" s="39" t="s">
        <v>31</v>
      </c>
      <c r="B15" s="30"/>
      <c r="C15" s="10">
        <f>+'Detailed Revenue'!E25+'Detailed Revenue'!E15+'Detailed Revenue'!E34</f>
        <v>-90</v>
      </c>
      <c r="D15" s="30"/>
      <c r="E15" s="10">
        <f>+'Detailed Revenue'!G25+'Detailed Revenue'!G15+'Detailed Revenue'!G34</f>
        <v>-84</v>
      </c>
      <c r="F15" s="30"/>
      <c r="G15" s="10">
        <f>+'Detailed Revenue'!I25+'Detailed Revenue'!I15+'Detailed Revenue'!I34</f>
        <v>-87</v>
      </c>
      <c r="H15" s="30"/>
    </row>
    <row r="16" spans="1:8" ht="17.25" customHeight="1">
      <c r="A16" s="39" t="s">
        <v>32</v>
      </c>
      <c r="B16" s="30"/>
      <c r="C16" s="32">
        <f>SUM(C14:C15)</f>
        <v>-342</v>
      </c>
      <c r="D16" s="30"/>
      <c r="E16" s="32">
        <f>SUM(E14:E15)</f>
        <v>-369</v>
      </c>
      <c r="F16" s="30"/>
      <c r="G16" s="32">
        <f>SUM(G14:G15)</f>
        <v>-363</v>
      </c>
      <c r="H16" s="30"/>
    </row>
    <row r="17" spans="1:8" ht="17.25" customHeight="1">
      <c r="A17" s="100" t="s">
        <v>111</v>
      </c>
      <c r="B17" s="40"/>
      <c r="C17" s="33"/>
      <c r="D17" s="40"/>
      <c r="E17" s="33"/>
      <c r="F17" s="40"/>
      <c r="G17" s="33"/>
      <c r="H17" s="40"/>
    </row>
    <row r="18" spans="1:8" ht="17.25" customHeight="1">
      <c r="A18" s="100" t="s">
        <v>33</v>
      </c>
      <c r="B18" s="40"/>
      <c r="C18" s="33">
        <f>+C16+C12</f>
        <v>202</v>
      </c>
      <c r="D18" s="40"/>
      <c r="E18" s="33">
        <f>+E16+E12</f>
        <v>213</v>
      </c>
      <c r="F18" s="40"/>
      <c r="G18" s="33">
        <f>+G16+G12</f>
        <v>190</v>
      </c>
      <c r="H18" s="40"/>
    </row>
    <row r="19" spans="1:8" ht="17.25" customHeight="1">
      <c r="A19" s="101"/>
      <c r="B19" s="40"/>
      <c r="C19" s="33"/>
      <c r="D19" s="40"/>
      <c r="E19" s="33"/>
      <c r="F19" s="40"/>
      <c r="G19" s="33"/>
      <c r="H19" s="40"/>
    </row>
    <row r="20" spans="1:8" ht="17.25" customHeight="1">
      <c r="A20" s="39" t="s">
        <v>112</v>
      </c>
      <c r="B20" s="40"/>
      <c r="C20" s="10">
        <f>'Detailed Revenue'!E46</f>
        <v>60</v>
      </c>
      <c r="D20" s="40"/>
      <c r="E20" s="10">
        <f>'Detailed Revenue'!G46</f>
        <v>58</v>
      </c>
      <c r="F20" s="40"/>
      <c r="G20" s="10">
        <f>'Detailed Revenue'!I46</f>
        <v>58</v>
      </c>
      <c r="H20" s="40"/>
    </row>
    <row r="21" spans="1:8" ht="17.25" customHeight="1">
      <c r="A21" s="39" t="s">
        <v>113</v>
      </c>
      <c r="B21" s="40"/>
      <c r="C21" s="10">
        <f>'Detailed Revenue'!E57</f>
        <v>123</v>
      </c>
      <c r="D21" s="40"/>
      <c r="E21" s="10">
        <f>'Detailed Revenue'!G57</f>
        <v>123</v>
      </c>
      <c r="F21" s="40"/>
      <c r="G21" s="10">
        <f>'Detailed Revenue'!I57</f>
        <v>107</v>
      </c>
      <c r="H21" s="40"/>
    </row>
    <row r="22" spans="1:8" ht="17.25" customHeight="1">
      <c r="A22" s="39" t="s">
        <v>114</v>
      </c>
      <c r="B22" s="40"/>
      <c r="C22" s="34">
        <f>'Detailed Revenue'!E73</f>
        <v>138</v>
      </c>
      <c r="D22" s="40"/>
      <c r="E22" s="34">
        <f>'Detailed Revenue'!G73</f>
        <v>135</v>
      </c>
      <c r="F22" s="40"/>
      <c r="G22" s="34">
        <f>'Detailed Revenue'!I73</f>
        <v>96</v>
      </c>
      <c r="H22" s="40"/>
    </row>
    <row r="23" spans="1:8" s="25" customFormat="1" ht="17.25" customHeight="1">
      <c r="A23" s="102" t="s">
        <v>34</v>
      </c>
      <c r="B23" s="30"/>
      <c r="C23" s="35"/>
      <c r="D23" s="30"/>
      <c r="E23" s="35"/>
      <c r="F23" s="30"/>
      <c r="G23" s="35"/>
      <c r="H23" s="30"/>
    </row>
    <row r="24" spans="1:8" s="25" customFormat="1" ht="17.25" customHeight="1">
      <c r="A24" s="102" t="s">
        <v>27</v>
      </c>
      <c r="B24" s="30"/>
      <c r="C24" s="34">
        <f>+C18+C21+C22+C20</f>
        <v>523</v>
      </c>
      <c r="D24" s="30"/>
      <c r="E24" s="34">
        <f>+E18+E21+E22+E20</f>
        <v>529</v>
      </c>
      <c r="F24" s="30"/>
      <c r="G24" s="34">
        <f>+G18+G21+G22+G20</f>
        <v>451</v>
      </c>
      <c r="H24" s="30"/>
    </row>
    <row r="25" spans="1:8" s="25" customFormat="1" ht="17.25" customHeight="1">
      <c r="A25" s="102"/>
      <c r="B25" s="30"/>
      <c r="C25" s="10"/>
      <c r="D25" s="30"/>
      <c r="E25" s="10"/>
      <c r="F25" s="30"/>
      <c r="G25" s="10"/>
      <c r="H25" s="30"/>
    </row>
    <row r="26" spans="1:8" ht="17.25" customHeight="1">
      <c r="A26" s="25" t="s">
        <v>107</v>
      </c>
      <c r="B26" s="36"/>
      <c r="C26" s="37"/>
      <c r="D26" s="36"/>
      <c r="E26" s="37"/>
      <c r="F26" s="36"/>
      <c r="G26" s="37"/>
      <c r="H26" s="36"/>
    </row>
    <row r="27" spans="1:8" ht="17.25" customHeight="1">
      <c r="A27" s="39" t="s">
        <v>35</v>
      </c>
      <c r="B27" s="36"/>
      <c r="C27" s="188">
        <v>145</v>
      </c>
      <c r="D27" s="36"/>
      <c r="E27" s="188">
        <v>158</v>
      </c>
      <c r="F27" s="36"/>
      <c r="G27" s="10">
        <v>126</v>
      </c>
      <c r="H27" s="36"/>
    </row>
    <row r="28" spans="1:8" ht="17.25" customHeight="1">
      <c r="A28" s="39" t="s">
        <v>36</v>
      </c>
      <c r="B28" s="40"/>
      <c r="C28" s="188">
        <v>9</v>
      </c>
      <c r="D28" s="40"/>
      <c r="E28" s="188">
        <v>8</v>
      </c>
      <c r="F28" s="40"/>
      <c r="G28" s="10">
        <v>8</v>
      </c>
      <c r="H28" s="40"/>
    </row>
    <row r="29" spans="1:8" ht="17.25" customHeight="1">
      <c r="A29" s="39" t="s">
        <v>37</v>
      </c>
      <c r="B29" s="40"/>
      <c r="C29" s="188">
        <v>35</v>
      </c>
      <c r="D29" s="40"/>
      <c r="E29" s="188">
        <v>35</v>
      </c>
      <c r="F29" s="40"/>
      <c r="G29" s="10">
        <v>28</v>
      </c>
      <c r="H29" s="40"/>
    </row>
    <row r="30" spans="1:8" ht="17.25" customHeight="1">
      <c r="A30" s="39" t="s">
        <v>38</v>
      </c>
      <c r="B30" s="40"/>
      <c r="C30" s="188">
        <v>42</v>
      </c>
      <c r="D30" s="40"/>
      <c r="E30" s="188">
        <v>39</v>
      </c>
      <c r="F30" s="40"/>
      <c r="G30" s="10">
        <v>35</v>
      </c>
      <c r="H30" s="40"/>
    </row>
    <row r="31" spans="1:8" ht="17.25" customHeight="1">
      <c r="A31" s="39" t="s">
        <v>39</v>
      </c>
      <c r="B31" s="40"/>
      <c r="C31" s="188">
        <v>23</v>
      </c>
      <c r="D31" s="40"/>
      <c r="E31" s="188">
        <v>22</v>
      </c>
      <c r="F31" s="40"/>
      <c r="G31" s="10">
        <v>20</v>
      </c>
      <c r="H31" s="40"/>
    </row>
    <row r="32" spans="1:8" ht="17.25" customHeight="1">
      <c r="A32" s="39" t="s">
        <v>40</v>
      </c>
      <c r="B32" s="40"/>
      <c r="C32" s="188">
        <v>24</v>
      </c>
      <c r="D32" s="40"/>
      <c r="E32" s="188">
        <v>25</v>
      </c>
      <c r="F32" s="40"/>
      <c r="G32" s="10">
        <v>23</v>
      </c>
      <c r="H32" s="40"/>
    </row>
    <row r="33" spans="1:8" ht="17.25" customHeight="1">
      <c r="A33" s="39" t="s">
        <v>41</v>
      </c>
      <c r="B33" s="40"/>
      <c r="C33" s="188">
        <v>7</v>
      </c>
      <c r="D33" s="40"/>
      <c r="E33" s="188">
        <v>7</v>
      </c>
      <c r="F33" s="40"/>
      <c r="G33" s="10">
        <v>8</v>
      </c>
      <c r="H33" s="40"/>
    </row>
    <row r="34" spans="1:8" ht="17.25" customHeight="1">
      <c r="A34" s="39" t="s">
        <v>42</v>
      </c>
      <c r="B34" s="40"/>
      <c r="C34" s="188">
        <v>14</v>
      </c>
      <c r="D34" s="40"/>
      <c r="E34" s="188">
        <v>28</v>
      </c>
      <c r="F34" s="40"/>
      <c r="G34" s="10">
        <v>25</v>
      </c>
      <c r="H34" s="40"/>
    </row>
    <row r="35" spans="1:8" ht="17.25" customHeight="1">
      <c r="A35" s="39" t="s">
        <v>43</v>
      </c>
      <c r="B35" s="90"/>
      <c r="C35" s="188">
        <v>33</v>
      </c>
      <c r="D35" s="90"/>
      <c r="E35" s="188">
        <v>23</v>
      </c>
      <c r="F35" s="90"/>
      <c r="G35" s="10">
        <v>19</v>
      </c>
      <c r="H35" s="90"/>
    </row>
    <row r="36" spans="1:8" s="25" customFormat="1" ht="17.25" customHeight="1">
      <c r="A36" s="25" t="s">
        <v>44</v>
      </c>
      <c r="B36" s="30"/>
      <c r="C36" s="32">
        <f>SUM(C27:C35)</f>
        <v>332</v>
      </c>
      <c r="D36" s="30"/>
      <c r="E36" s="32">
        <f>SUM(E27:E35)</f>
        <v>345</v>
      </c>
      <c r="F36" s="30"/>
      <c r="G36" s="32">
        <f>SUM(G27:G35)</f>
        <v>292</v>
      </c>
      <c r="H36" s="30"/>
    </row>
    <row r="37" spans="1:8" s="25" customFormat="1" ht="9.75" customHeight="1">
      <c r="A37" s="39"/>
      <c r="B37" s="30"/>
      <c r="C37" s="10"/>
      <c r="D37" s="30"/>
      <c r="E37" s="10"/>
      <c r="F37" s="30"/>
      <c r="G37" s="10"/>
      <c r="H37" s="30"/>
    </row>
    <row r="38" spans="1:8" s="31" customFormat="1" ht="17.25" customHeight="1">
      <c r="A38" s="77" t="s">
        <v>45</v>
      </c>
      <c r="B38" s="48"/>
      <c r="C38" s="10">
        <f>C24-C36</f>
        <v>191</v>
      </c>
      <c r="D38" s="48"/>
      <c r="E38" s="10">
        <f>E24-E36</f>
        <v>184</v>
      </c>
      <c r="F38" s="48"/>
      <c r="G38" s="10">
        <f>G24-G36</f>
        <v>159</v>
      </c>
      <c r="H38" s="48"/>
    </row>
    <row r="39" spans="1:8" s="31" customFormat="1" ht="9.75" customHeight="1">
      <c r="B39" s="48"/>
      <c r="C39" s="10"/>
      <c r="D39" s="48"/>
      <c r="E39" s="10"/>
      <c r="F39" s="48"/>
      <c r="G39" s="10"/>
      <c r="H39" s="48"/>
    </row>
    <row r="40" spans="1:8" ht="17.25" customHeight="1">
      <c r="A40" s="39" t="s">
        <v>94</v>
      </c>
      <c r="B40" s="40"/>
      <c r="C40" s="38">
        <v>1</v>
      </c>
      <c r="D40" s="40"/>
      <c r="E40" s="38">
        <v>2</v>
      </c>
      <c r="F40" s="40"/>
      <c r="G40" s="38">
        <v>2</v>
      </c>
      <c r="H40" s="40"/>
    </row>
    <row r="41" spans="1:8" ht="17.25" customHeight="1">
      <c r="A41" s="39" t="s">
        <v>93</v>
      </c>
      <c r="B41" s="40"/>
      <c r="C41" s="38">
        <v>-30</v>
      </c>
      <c r="D41" s="40"/>
      <c r="E41" s="38">
        <v>-30</v>
      </c>
      <c r="F41" s="40"/>
      <c r="G41" s="38">
        <v>-26</v>
      </c>
      <c r="H41" s="40"/>
    </row>
    <row r="42" spans="1:8" ht="4.5" customHeight="1">
      <c r="B42" s="40"/>
      <c r="C42" s="38"/>
      <c r="D42" s="40"/>
      <c r="E42" s="38"/>
      <c r="F42" s="40"/>
      <c r="G42" s="38"/>
      <c r="H42" s="40"/>
    </row>
    <row r="43" spans="1:8" ht="17.25" customHeight="1">
      <c r="A43" s="25" t="s">
        <v>46</v>
      </c>
      <c r="B43" s="40"/>
      <c r="C43" s="41">
        <f>+C38+SUM(C40:C41)</f>
        <v>162</v>
      </c>
      <c r="D43" s="40"/>
      <c r="E43" s="41">
        <f>+E38+SUM(E40:E41)</f>
        <v>156</v>
      </c>
      <c r="F43" s="40"/>
      <c r="G43" s="41">
        <f>+G38+SUM(G40:G41)</f>
        <v>135</v>
      </c>
      <c r="H43" s="40"/>
    </row>
    <row r="44" spans="1:8" s="25" customFormat="1" ht="17.25" customHeight="1">
      <c r="A44" s="39" t="s">
        <v>47</v>
      </c>
      <c r="B44" s="40"/>
      <c r="C44" s="34">
        <v>61</v>
      </c>
      <c r="D44" s="40"/>
      <c r="E44" s="34">
        <v>53</v>
      </c>
      <c r="F44" s="40"/>
      <c r="G44" s="34">
        <v>47</v>
      </c>
      <c r="H44" s="40"/>
    </row>
    <row r="45" spans="1:8" s="25" customFormat="1" ht="6" customHeight="1">
      <c r="A45" s="39"/>
      <c r="B45" s="40"/>
      <c r="C45" s="10"/>
      <c r="D45" s="40"/>
      <c r="E45" s="10"/>
      <c r="F45" s="40"/>
      <c r="G45" s="10"/>
      <c r="H45" s="40"/>
    </row>
    <row r="46" spans="1:8" s="25" customFormat="1" ht="17.25" customHeight="1">
      <c r="A46" s="25" t="s">
        <v>48</v>
      </c>
      <c r="B46" s="30"/>
      <c r="C46" s="10">
        <f>+C43-C44</f>
        <v>101</v>
      </c>
      <c r="D46" s="48"/>
      <c r="E46" s="10">
        <f>+E43-E44</f>
        <v>103</v>
      </c>
      <c r="F46" s="48"/>
      <c r="G46" s="10">
        <f>+G43-G44</f>
        <v>88</v>
      </c>
      <c r="H46" s="30"/>
    </row>
    <row r="47" spans="1:8" s="25" customFormat="1" ht="6.75" customHeight="1">
      <c r="A47" s="23"/>
      <c r="B47" s="30"/>
      <c r="C47" s="43"/>
      <c r="D47" s="30"/>
      <c r="E47" s="43"/>
      <c r="F47" s="30"/>
      <c r="G47" s="43"/>
      <c r="H47" s="30"/>
    </row>
    <row r="48" spans="1:8" s="25" customFormat="1" ht="17.25" customHeight="1">
      <c r="A48" s="39" t="s">
        <v>206</v>
      </c>
      <c r="B48" s="40"/>
      <c r="C48" s="34">
        <v>0</v>
      </c>
      <c r="D48" s="40"/>
      <c r="E48" s="34">
        <v>0</v>
      </c>
      <c r="F48" s="40"/>
      <c r="G48" s="34">
        <v>0</v>
      </c>
      <c r="H48" s="40"/>
    </row>
    <row r="49" spans="1:13" s="25" customFormat="1" ht="3.75" customHeight="1">
      <c r="B49" s="30"/>
      <c r="C49" s="44"/>
      <c r="D49" s="30"/>
      <c r="E49" s="44"/>
      <c r="F49" s="30"/>
      <c r="G49" s="44"/>
      <c r="H49" s="30"/>
    </row>
    <row r="50" spans="1:13" s="25" customFormat="1" ht="17.25" customHeight="1" thickBot="1">
      <c r="A50" s="25" t="s">
        <v>49</v>
      </c>
      <c r="B50" s="30"/>
      <c r="C50" s="42">
        <f>+C46+C48</f>
        <v>101</v>
      </c>
      <c r="D50" s="30"/>
      <c r="E50" s="42">
        <f>+E46+E48</f>
        <v>103</v>
      </c>
      <c r="F50" s="30"/>
      <c r="G50" s="42">
        <f>+G46+G48</f>
        <v>88</v>
      </c>
      <c r="H50" s="30"/>
    </row>
    <row r="51" spans="1:13" s="25" customFormat="1" ht="6.75" customHeight="1" thickTop="1">
      <c r="A51" s="23"/>
      <c r="B51" s="30"/>
      <c r="C51" s="43"/>
      <c r="D51" s="30"/>
      <c r="E51" s="43"/>
      <c r="F51" s="30"/>
      <c r="G51" s="43"/>
      <c r="H51" s="30"/>
    </row>
    <row r="52" spans="1:13" ht="17.25" customHeight="1">
      <c r="A52" s="25" t="s">
        <v>141</v>
      </c>
      <c r="C52" s="116"/>
      <c r="D52" s="39"/>
      <c r="E52" s="116"/>
      <c r="F52" s="39"/>
      <c r="G52" s="31"/>
      <c r="H52" s="31"/>
      <c r="I52" s="31"/>
      <c r="L52" s="46"/>
    </row>
    <row r="53" spans="1:13" ht="17.25" customHeight="1" thickBot="1">
      <c r="A53" s="29" t="s">
        <v>95</v>
      </c>
      <c r="C53" s="45">
        <f>C50/C59</f>
        <v>0.59657412876550497</v>
      </c>
      <c r="D53" s="117"/>
      <c r="E53" s="203">
        <f>E50/E59</f>
        <v>0.60731132075471705</v>
      </c>
      <c r="F53" s="117"/>
      <c r="G53" s="45">
        <v>0.53</v>
      </c>
      <c r="H53" s="46"/>
      <c r="I53" s="46"/>
      <c r="J53" s="31"/>
      <c r="L53" s="46"/>
    </row>
    <row r="54" spans="1:13" ht="17.25" customHeight="1" thickTop="1" thickBot="1">
      <c r="A54" s="29" t="s">
        <v>96</v>
      </c>
      <c r="C54" s="45">
        <f>C50/C60</f>
        <v>0.58550724637681162</v>
      </c>
      <c r="D54" s="46"/>
      <c r="E54" s="45">
        <f>E50/E60</f>
        <v>0.59297639608520436</v>
      </c>
      <c r="F54" s="118"/>
      <c r="G54" s="45">
        <v>0.52</v>
      </c>
      <c r="H54" s="46"/>
      <c r="I54" s="46"/>
      <c r="J54" s="31"/>
      <c r="L54" s="10"/>
    </row>
    <row r="55" spans="1:13" ht="17.25" customHeight="1" thickTop="1" thickBot="1">
      <c r="A55" s="29" t="s">
        <v>126</v>
      </c>
      <c r="C55" s="45">
        <v>0</v>
      </c>
      <c r="D55" s="46"/>
      <c r="E55" s="45">
        <v>0.28000000000000003</v>
      </c>
      <c r="F55" s="118"/>
      <c r="G55" s="45">
        <v>0.13</v>
      </c>
      <c r="H55" s="46"/>
      <c r="I55" s="46"/>
      <c r="J55" s="31"/>
      <c r="L55" s="10"/>
    </row>
    <row r="56" spans="1:13" ht="17.25" customHeight="1" thickTop="1">
      <c r="A56" s="129"/>
      <c r="C56" s="39"/>
      <c r="D56" s="39"/>
      <c r="E56" s="39"/>
      <c r="F56" s="39"/>
      <c r="G56" s="166"/>
      <c r="H56" s="31"/>
      <c r="I56" s="31"/>
      <c r="J56" s="31"/>
      <c r="L56" s="10"/>
      <c r="M56" s="38"/>
    </row>
    <row r="57" spans="1:13" ht="17.25" customHeight="1">
      <c r="A57" s="130" t="s">
        <v>50</v>
      </c>
      <c r="B57" s="131"/>
      <c r="C57" s="46"/>
      <c r="D57" s="46"/>
      <c r="E57" s="46"/>
      <c r="F57" s="46"/>
      <c r="G57" s="46"/>
      <c r="H57" s="46"/>
      <c r="I57" s="46"/>
      <c r="J57" s="31"/>
      <c r="L57" s="132"/>
      <c r="M57" s="25"/>
    </row>
    <row r="58" spans="1:13" ht="17.25" customHeight="1">
      <c r="A58" s="130" t="s">
        <v>51</v>
      </c>
      <c r="B58" s="131"/>
      <c r="C58" s="46"/>
      <c r="D58" s="46"/>
      <c r="E58" s="46"/>
      <c r="F58" s="46"/>
      <c r="G58" s="46"/>
      <c r="H58" s="46"/>
      <c r="I58" s="46"/>
      <c r="J58" s="31"/>
    </row>
    <row r="59" spans="1:13" ht="17.25" customHeight="1">
      <c r="A59" s="31" t="s">
        <v>97</v>
      </c>
      <c r="B59" s="131"/>
      <c r="C59" s="31">
        <v>169.3</v>
      </c>
      <c r="D59" s="31"/>
      <c r="E59" s="31">
        <v>169.6</v>
      </c>
      <c r="F59" s="39"/>
      <c r="G59" s="31">
        <v>166.4</v>
      </c>
      <c r="H59" s="31"/>
      <c r="I59" s="31"/>
      <c r="J59" s="31"/>
    </row>
    <row r="60" spans="1:13" s="38" customFormat="1" ht="17.25" customHeight="1">
      <c r="A60" s="31" t="s">
        <v>52</v>
      </c>
      <c r="B60" s="133"/>
      <c r="C60" s="31">
        <v>172.5</v>
      </c>
      <c r="D60" s="31"/>
      <c r="E60" s="31">
        <v>173.7</v>
      </c>
      <c r="F60" s="39"/>
      <c r="G60" s="31">
        <v>170.1</v>
      </c>
      <c r="H60" s="31"/>
      <c r="I60" s="31"/>
      <c r="J60" s="10"/>
      <c r="L60" s="39"/>
      <c r="M60" s="39"/>
    </row>
  </sheetData>
  <mergeCells count="5">
    <mergeCell ref="A1:H1"/>
    <mergeCell ref="A2:H2"/>
    <mergeCell ref="A3:H3"/>
    <mergeCell ref="A4:H4"/>
    <mergeCell ref="C8:G8"/>
  </mergeCells>
  <printOptions horizontalCentered="1"/>
  <pageMargins left="0.31" right="0.28000000000000003" top="0.47" bottom="0.52" header="0.25" footer="0.3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showGridLines="0" zoomScale="80" zoomScaleNormal="80" zoomScaleSheetLayoutView="100" workbookViewId="0">
      <selection activeCell="K61" sqref="K61:P63"/>
    </sheetView>
  </sheetViews>
  <sheetFormatPr defaultColWidth="9.140625" defaultRowHeight="12.75"/>
  <cols>
    <col min="1" max="1" width="2.42578125" style="2" customWidth="1"/>
    <col min="2" max="2" width="25" style="2" customWidth="1"/>
    <col min="3" max="3" width="40.140625" style="2" customWidth="1"/>
    <col min="4" max="4" width="1.5703125" style="2" customWidth="1"/>
    <col min="5" max="5" width="20.28515625" style="2" customWidth="1"/>
    <col min="6" max="6" width="1.5703125" style="2" customWidth="1"/>
    <col min="7" max="7" width="20.28515625" style="2" customWidth="1"/>
    <col min="8" max="8" width="1.5703125" style="2" customWidth="1"/>
    <col min="9" max="9" width="20.28515625" style="2" customWidth="1"/>
    <col min="10" max="16384" width="9.140625" style="2"/>
  </cols>
  <sheetData>
    <row r="1" spans="1:9">
      <c r="A1" s="238" t="s">
        <v>0</v>
      </c>
      <c r="B1" s="238"/>
      <c r="C1" s="238"/>
      <c r="D1" s="238"/>
      <c r="E1" s="238"/>
      <c r="F1" s="238"/>
      <c r="G1" s="238"/>
      <c r="H1" s="238"/>
      <c r="I1" s="238"/>
    </row>
    <row r="2" spans="1:9">
      <c r="A2" s="238" t="s">
        <v>1</v>
      </c>
      <c r="B2" s="238"/>
      <c r="C2" s="238"/>
      <c r="D2" s="238"/>
      <c r="E2" s="238"/>
      <c r="F2" s="238"/>
      <c r="G2" s="238"/>
      <c r="H2" s="238"/>
      <c r="I2" s="238"/>
    </row>
    <row r="3" spans="1:9">
      <c r="A3" s="238" t="s">
        <v>2</v>
      </c>
      <c r="B3" s="238"/>
      <c r="C3" s="238"/>
      <c r="D3" s="238"/>
      <c r="E3" s="238"/>
      <c r="F3" s="238"/>
      <c r="G3" s="238"/>
      <c r="H3" s="238"/>
      <c r="I3" s="238"/>
    </row>
    <row r="4" spans="1:9">
      <c r="A4" s="238" t="s">
        <v>3</v>
      </c>
      <c r="B4" s="238"/>
      <c r="C4" s="238"/>
      <c r="D4" s="238"/>
      <c r="E4" s="238"/>
      <c r="F4" s="238"/>
      <c r="G4" s="238"/>
      <c r="H4" s="238"/>
      <c r="I4" s="238"/>
    </row>
    <row r="5" spans="1:9">
      <c r="A5" s="128"/>
      <c r="B5" s="128"/>
      <c r="C5" s="128"/>
      <c r="D5" s="128"/>
      <c r="E5" s="128"/>
      <c r="F5" s="128"/>
      <c r="G5" s="209"/>
      <c r="H5" s="128"/>
      <c r="I5" s="128"/>
    </row>
    <row r="6" spans="1:9" ht="7.5" customHeight="1">
      <c r="A6" s="103"/>
      <c r="B6" s="128"/>
    </row>
    <row r="7" spans="1:9">
      <c r="A7" s="104"/>
      <c r="B7" s="105"/>
      <c r="C7" s="105"/>
      <c r="D7" s="105"/>
      <c r="E7" s="234" t="s">
        <v>105</v>
      </c>
      <c r="F7" s="234"/>
      <c r="G7" s="234"/>
      <c r="H7" s="234"/>
      <c r="I7" s="234"/>
    </row>
    <row r="8" spans="1:9">
      <c r="A8" s="106"/>
      <c r="B8" s="106"/>
      <c r="C8" s="85"/>
      <c r="D8" s="85"/>
      <c r="E8" s="114" t="s">
        <v>211</v>
      </c>
      <c r="F8" s="85"/>
      <c r="G8" s="208" t="s">
        <v>196</v>
      </c>
      <c r="H8" s="85"/>
      <c r="I8" s="201" t="s">
        <v>211</v>
      </c>
    </row>
    <row r="9" spans="1:9">
      <c r="A9" s="106"/>
      <c r="B9" s="106"/>
      <c r="C9" s="85"/>
      <c r="D9" s="85"/>
      <c r="E9" s="1" t="s">
        <v>197</v>
      </c>
      <c r="F9" s="85"/>
      <c r="G9" s="1" t="s">
        <v>197</v>
      </c>
      <c r="H9" s="85"/>
      <c r="I9" s="1" t="s">
        <v>53</v>
      </c>
    </row>
    <row r="10" spans="1:9">
      <c r="A10" s="24" t="s">
        <v>115</v>
      </c>
      <c r="B10" s="24"/>
    </row>
    <row r="11" spans="1:9" ht="15.75" customHeight="1">
      <c r="A11" s="109"/>
      <c r="B11" s="126" t="s">
        <v>13</v>
      </c>
      <c r="C11" s="108"/>
      <c r="D11" s="108"/>
      <c r="E11" s="10"/>
      <c r="F11" s="108"/>
      <c r="G11" s="10"/>
      <c r="H11" s="108"/>
      <c r="I11" s="10"/>
    </row>
    <row r="12" spans="1:9" ht="15.75" customHeight="1">
      <c r="A12" s="109"/>
      <c r="B12" s="127" t="s">
        <v>14</v>
      </c>
      <c r="C12" s="108"/>
      <c r="D12" s="108"/>
      <c r="E12" s="215">
        <v>117</v>
      </c>
      <c r="F12" s="108"/>
      <c r="G12" s="215">
        <v>126</v>
      </c>
      <c r="H12" s="108"/>
      <c r="I12" s="223">
        <v>125</v>
      </c>
    </row>
    <row r="13" spans="1:9" ht="15">
      <c r="A13" s="109"/>
      <c r="B13" s="127" t="s">
        <v>6</v>
      </c>
      <c r="C13" s="108"/>
      <c r="D13" s="108"/>
      <c r="E13" s="11"/>
      <c r="F13" s="108"/>
      <c r="G13" s="11"/>
      <c r="H13" s="108"/>
      <c r="I13" s="11"/>
    </row>
    <row r="14" spans="1:9">
      <c r="A14" s="109"/>
      <c r="B14" s="127" t="s">
        <v>7</v>
      </c>
      <c r="C14" s="108"/>
      <c r="D14" s="108"/>
      <c r="E14" s="7">
        <v>-71</v>
      </c>
      <c r="F14" s="108"/>
      <c r="G14" s="7">
        <v>-75</v>
      </c>
      <c r="H14" s="108"/>
      <c r="I14" s="7">
        <v>-68</v>
      </c>
    </row>
    <row r="15" spans="1:9" ht="15.75" customHeight="1">
      <c r="A15" s="109"/>
      <c r="B15" s="127" t="s">
        <v>8</v>
      </c>
      <c r="C15" s="108"/>
      <c r="D15" s="108"/>
      <c r="E15" s="11">
        <v>-8</v>
      </c>
      <c r="F15" s="108"/>
      <c r="G15" s="11">
        <v>-7</v>
      </c>
      <c r="H15" s="108"/>
      <c r="I15" s="11">
        <v>-9</v>
      </c>
    </row>
    <row r="16" spans="1:9" ht="15.75" customHeight="1">
      <c r="A16" s="109"/>
      <c r="B16" s="127" t="s">
        <v>15</v>
      </c>
      <c r="C16" s="108"/>
      <c r="D16" s="108"/>
      <c r="E16" s="11">
        <f>+E14+E15</f>
        <v>-79</v>
      </c>
      <c r="F16" s="108"/>
      <c r="G16" s="11">
        <f>+G14+G15</f>
        <v>-82</v>
      </c>
      <c r="H16" s="108"/>
      <c r="I16" s="11">
        <f>SUM(I14:I15)</f>
        <v>-77</v>
      </c>
    </row>
    <row r="17" spans="1:9">
      <c r="A17" s="109"/>
      <c r="B17" s="108" t="s">
        <v>16</v>
      </c>
      <c r="C17" s="108"/>
      <c r="D17" s="108"/>
      <c r="E17" s="7">
        <f>+E12+E16</f>
        <v>38</v>
      </c>
      <c r="F17" s="108"/>
      <c r="G17" s="7">
        <f>+G12+G16</f>
        <v>44</v>
      </c>
      <c r="H17" s="108"/>
      <c r="I17" s="7">
        <f>+I12+I16</f>
        <v>48</v>
      </c>
    </row>
    <row r="18" spans="1:9" ht="15.75" customHeight="1">
      <c r="A18" s="25"/>
      <c r="B18" s="127" t="s">
        <v>209</v>
      </c>
      <c r="C18" s="108"/>
      <c r="D18" s="108"/>
      <c r="E18" s="6">
        <v>28</v>
      </c>
      <c r="F18" s="108"/>
      <c r="G18" s="6">
        <v>32</v>
      </c>
      <c r="H18" s="108"/>
      <c r="I18" s="6">
        <v>28</v>
      </c>
    </row>
    <row r="19" spans="1:9">
      <c r="A19" s="25"/>
      <c r="B19" s="14" t="s">
        <v>131</v>
      </c>
      <c r="D19" s="108"/>
      <c r="E19" s="160">
        <f>+E18+E17</f>
        <v>66</v>
      </c>
      <c r="F19" s="108"/>
      <c r="G19" s="160">
        <f>+G18+G17</f>
        <v>76</v>
      </c>
      <c r="H19" s="108"/>
      <c r="I19" s="160">
        <f>SUM(I17:I18)</f>
        <v>76</v>
      </c>
    </row>
    <row r="20" spans="1:9" ht="9" customHeight="1">
      <c r="A20" s="24"/>
      <c r="B20" s="24"/>
    </row>
    <row r="21" spans="1:9" ht="15.75" customHeight="1">
      <c r="A21" s="107"/>
      <c r="B21" s="126" t="s">
        <v>4</v>
      </c>
      <c r="C21" s="108"/>
      <c r="D21" s="108"/>
      <c r="E21" s="3"/>
      <c r="F21" s="108"/>
      <c r="G21" s="3"/>
      <c r="H21" s="108"/>
      <c r="I21" s="3"/>
    </row>
    <row r="22" spans="1:9" ht="15.75" customHeight="1">
      <c r="A22" s="107"/>
      <c r="B22" s="127" t="s">
        <v>5</v>
      </c>
      <c r="C22" s="108"/>
      <c r="D22" s="108"/>
      <c r="E22" s="7">
        <v>295</v>
      </c>
      <c r="F22" s="36"/>
      <c r="G22" s="7">
        <v>318</v>
      </c>
      <c r="H22" s="36"/>
      <c r="I22" s="10">
        <v>315</v>
      </c>
    </row>
    <row r="23" spans="1:9" ht="15.75" customHeight="1">
      <c r="A23" s="107"/>
      <c r="B23" s="127" t="s">
        <v>6</v>
      </c>
      <c r="C23" s="108"/>
      <c r="D23" s="108"/>
      <c r="E23" s="4"/>
      <c r="F23" s="108"/>
      <c r="G23" s="4"/>
      <c r="H23" s="108"/>
      <c r="I23" s="4"/>
    </row>
    <row r="24" spans="1:9">
      <c r="A24" s="107"/>
      <c r="B24" s="127" t="s">
        <v>7</v>
      </c>
      <c r="C24" s="108"/>
      <c r="D24" s="108"/>
      <c r="E24" s="5">
        <v>-181</v>
      </c>
      <c r="F24" s="108"/>
      <c r="G24" s="5">
        <v>-210</v>
      </c>
      <c r="H24" s="108"/>
      <c r="I24" s="5">
        <v>-208</v>
      </c>
    </row>
    <row r="25" spans="1:9" ht="15.75" customHeight="1">
      <c r="A25" s="107"/>
      <c r="B25" s="127" t="s">
        <v>8</v>
      </c>
      <c r="C25" s="108"/>
      <c r="D25" s="108"/>
      <c r="E25" s="6">
        <v>-81</v>
      </c>
      <c r="F25" s="108"/>
      <c r="G25" s="6">
        <v>-76</v>
      </c>
      <c r="H25" s="108"/>
      <c r="I25" s="6">
        <v>-78</v>
      </c>
    </row>
    <row r="26" spans="1:9" ht="15.75" customHeight="1">
      <c r="A26" s="107"/>
      <c r="B26" s="127" t="s">
        <v>9</v>
      </c>
      <c r="C26" s="108"/>
      <c r="D26" s="108"/>
      <c r="E26" s="6">
        <f>SUM(E24:E25)</f>
        <v>-262</v>
      </c>
      <c r="F26" s="108"/>
      <c r="G26" s="6">
        <f>SUM(G24:G25)</f>
        <v>-286</v>
      </c>
      <c r="H26" s="108"/>
      <c r="I26" s="6">
        <f>+I24+I25</f>
        <v>-286</v>
      </c>
    </row>
    <row r="27" spans="1:9">
      <c r="A27" s="107"/>
      <c r="B27" s="108" t="s">
        <v>10</v>
      </c>
      <c r="D27" s="108"/>
      <c r="E27" s="7">
        <f>+E22+E26</f>
        <v>33</v>
      </c>
      <c r="F27" s="108"/>
      <c r="G27" s="7">
        <f>+G22+G26</f>
        <v>32</v>
      </c>
      <c r="H27" s="108"/>
      <c r="I27" s="7">
        <f>+I22+I26</f>
        <v>29</v>
      </c>
    </row>
    <row r="28" spans="1:9" ht="15.75" customHeight="1">
      <c r="A28" s="107"/>
      <c r="B28" s="127" t="s">
        <v>11</v>
      </c>
      <c r="C28" s="108"/>
      <c r="D28" s="108"/>
      <c r="E28" s="6">
        <v>24</v>
      </c>
      <c r="F28" s="108"/>
      <c r="G28" s="6">
        <v>26</v>
      </c>
      <c r="H28" s="108"/>
      <c r="I28" s="6">
        <v>22</v>
      </c>
    </row>
    <row r="29" spans="1:9" ht="15">
      <c r="A29" s="109"/>
      <c r="B29" s="14" t="s">
        <v>12</v>
      </c>
      <c r="D29" s="108"/>
      <c r="E29" s="8">
        <f>SUM(E27:E28)</f>
        <v>57</v>
      </c>
      <c r="F29" s="108"/>
      <c r="G29" s="8">
        <f>SUM(G27:G28)</f>
        <v>58</v>
      </c>
      <c r="H29" s="108"/>
      <c r="I29" s="8">
        <f>+I28+I27</f>
        <v>51</v>
      </c>
    </row>
    <row r="30" spans="1:9" ht="9" customHeight="1">
      <c r="A30" s="109"/>
      <c r="B30" s="14"/>
      <c r="D30" s="108"/>
      <c r="E30" s="172"/>
      <c r="F30" s="108"/>
      <c r="G30" s="172"/>
      <c r="H30" s="108"/>
      <c r="I30" s="10"/>
    </row>
    <row r="31" spans="1:9" ht="15.75" customHeight="1">
      <c r="A31" s="109"/>
      <c r="B31" s="171" t="s">
        <v>146</v>
      </c>
      <c r="C31" s="108"/>
      <c r="D31" s="108"/>
      <c r="E31" s="9"/>
      <c r="F31" s="14"/>
      <c r="G31" s="9"/>
      <c r="H31" s="108"/>
      <c r="I31" s="9"/>
    </row>
    <row r="32" spans="1:9">
      <c r="A32" s="109"/>
      <c r="B32" s="167" t="s">
        <v>142</v>
      </c>
      <c r="C32" s="108"/>
      <c r="D32" s="108"/>
      <c r="E32" s="7">
        <v>15</v>
      </c>
      <c r="F32" s="108"/>
      <c r="G32" s="7">
        <v>15</v>
      </c>
      <c r="H32" s="108"/>
      <c r="I32" s="5">
        <v>0</v>
      </c>
    </row>
    <row r="33" spans="1:9" ht="15.75" customHeight="1">
      <c r="A33" s="109"/>
      <c r="B33" s="167" t="s">
        <v>6</v>
      </c>
      <c r="C33" s="108"/>
      <c r="D33" s="108"/>
      <c r="E33" s="9"/>
      <c r="F33" s="108"/>
      <c r="G33" s="9"/>
      <c r="H33" s="108"/>
      <c r="I33" s="11"/>
    </row>
    <row r="34" spans="1:9" ht="15.75" customHeight="1">
      <c r="A34" s="109"/>
      <c r="B34" s="167" t="s">
        <v>8</v>
      </c>
      <c r="C34" s="108"/>
      <c r="D34" s="108"/>
      <c r="E34" s="9">
        <v>-1</v>
      </c>
      <c r="F34" s="108"/>
      <c r="G34" s="9">
        <v>-1</v>
      </c>
      <c r="H34" s="108"/>
      <c r="I34" s="6">
        <v>0</v>
      </c>
    </row>
    <row r="35" spans="1:9" ht="15">
      <c r="A35" s="109"/>
      <c r="B35" s="14" t="s">
        <v>143</v>
      </c>
      <c r="C35" s="108"/>
      <c r="D35" s="108"/>
      <c r="E35" s="168">
        <f>E32+E34</f>
        <v>14</v>
      </c>
      <c r="F35" s="14"/>
      <c r="G35" s="168">
        <f>G32+G34</f>
        <v>14</v>
      </c>
      <c r="H35" s="14"/>
      <c r="I35" s="168">
        <f>I32+I34</f>
        <v>0</v>
      </c>
    </row>
    <row r="36" spans="1:9" ht="9.75" customHeight="1">
      <c r="A36" s="109"/>
      <c r="B36" s="14"/>
      <c r="C36" s="108"/>
      <c r="D36" s="108"/>
      <c r="E36" s="168"/>
      <c r="F36" s="14"/>
      <c r="G36" s="168"/>
      <c r="H36" s="14"/>
      <c r="I36" s="168"/>
    </row>
    <row r="37" spans="1:9" ht="15">
      <c r="A37" s="25"/>
      <c r="B37" s="126" t="s">
        <v>17</v>
      </c>
      <c r="C37" s="127"/>
      <c r="D37" s="127"/>
      <c r="E37" s="8">
        <v>65</v>
      </c>
      <c r="F37" s="127"/>
      <c r="G37" s="8">
        <v>65</v>
      </c>
      <c r="H37" s="127"/>
      <c r="I37" s="8">
        <v>63</v>
      </c>
    </row>
    <row r="38" spans="1:9" ht="9.75" customHeight="1">
      <c r="A38" s="25"/>
      <c r="B38" s="127"/>
      <c r="C38" s="127"/>
      <c r="D38" s="127"/>
      <c r="E38" s="11"/>
      <c r="F38" s="127"/>
      <c r="G38" s="11"/>
      <c r="H38" s="127"/>
      <c r="I38" s="11"/>
    </row>
    <row r="39" spans="1:9">
      <c r="A39" s="110"/>
      <c r="B39" s="126" t="s">
        <v>116</v>
      </c>
      <c r="C39" s="12"/>
      <c r="D39" s="12"/>
      <c r="E39" s="13"/>
      <c r="F39" s="12"/>
      <c r="G39" s="13"/>
      <c r="H39" s="12"/>
      <c r="I39" s="13"/>
    </row>
    <row r="40" spans="1:9" ht="15">
      <c r="A40" s="110"/>
      <c r="B40" s="126" t="s">
        <v>18</v>
      </c>
      <c r="C40" s="14"/>
      <c r="D40" s="14"/>
      <c r="E40" s="8">
        <f>E29+E19+E37+E35</f>
        <v>202</v>
      </c>
      <c r="F40" s="14"/>
      <c r="G40" s="8">
        <f>G29+G19+G37+G35</f>
        <v>213</v>
      </c>
      <c r="H40" s="14"/>
      <c r="I40" s="8">
        <f>I29+I19+I37+I35</f>
        <v>190</v>
      </c>
    </row>
    <row r="41" spans="1:9" ht="9.75" customHeight="1">
      <c r="A41" s="111"/>
      <c r="B41" s="15"/>
      <c r="C41" s="12"/>
      <c r="D41" s="12"/>
      <c r="E41" s="16"/>
      <c r="F41" s="12"/>
      <c r="G41" s="16"/>
      <c r="H41" s="12"/>
      <c r="I41" s="16"/>
    </row>
    <row r="42" spans="1:9" ht="15.75" customHeight="1">
      <c r="A42" s="24" t="s">
        <v>117</v>
      </c>
      <c r="B42" s="24"/>
      <c r="C42" s="39"/>
      <c r="D42" s="39"/>
      <c r="E42" s="7"/>
      <c r="F42" s="39"/>
      <c r="G42" s="7"/>
      <c r="H42" s="39"/>
      <c r="I42" s="7"/>
    </row>
    <row r="43" spans="1:9" ht="15.75" customHeight="1">
      <c r="A43" s="39"/>
      <c r="B43" s="127" t="s">
        <v>19</v>
      </c>
      <c r="C43" s="108"/>
      <c r="D43" s="108"/>
      <c r="E43" s="7">
        <v>45</v>
      </c>
      <c r="F43" s="108"/>
      <c r="G43" s="7">
        <v>43</v>
      </c>
      <c r="H43" s="108"/>
      <c r="I43" s="7">
        <v>44</v>
      </c>
    </row>
    <row r="44" spans="1:9" ht="15.75" customHeight="1">
      <c r="A44" s="107"/>
      <c r="B44" s="127" t="s">
        <v>20</v>
      </c>
      <c r="C44" s="108"/>
      <c r="D44" s="108"/>
      <c r="E44" s="6">
        <v>15</v>
      </c>
      <c r="F44" s="108"/>
      <c r="G44" s="6">
        <v>15</v>
      </c>
      <c r="H44" s="108"/>
      <c r="I44" s="6">
        <v>14</v>
      </c>
    </row>
    <row r="45" spans="1:9" ht="9.75" customHeight="1">
      <c r="A45" s="107"/>
      <c r="B45" s="127"/>
      <c r="C45" s="108"/>
      <c r="D45" s="108"/>
      <c r="E45" s="17"/>
      <c r="F45" s="108"/>
      <c r="G45" s="17"/>
      <c r="H45" s="108"/>
      <c r="I45" s="17"/>
    </row>
    <row r="46" spans="1:9" ht="15">
      <c r="A46" s="107"/>
      <c r="B46" s="14" t="s">
        <v>132</v>
      </c>
      <c r="D46" s="14"/>
      <c r="E46" s="8">
        <f>SUM(E43:E44)</f>
        <v>60</v>
      </c>
      <c r="F46" s="14"/>
      <c r="G46" s="8">
        <f>SUM(G43:G44)</f>
        <v>58</v>
      </c>
      <c r="H46" s="14"/>
      <c r="I46" s="8">
        <f>SUM(I43:I44)</f>
        <v>58</v>
      </c>
    </row>
    <row r="47" spans="1:9" ht="9.75" customHeight="1">
      <c r="A47" s="107"/>
      <c r="B47" s="237"/>
      <c r="C47" s="237"/>
      <c r="D47" s="127"/>
      <c r="E47" s="18"/>
      <c r="F47" s="127"/>
      <c r="G47" s="18"/>
      <c r="H47" s="127"/>
      <c r="I47" s="18"/>
    </row>
    <row r="48" spans="1:9" ht="15">
      <c r="A48" s="30" t="s">
        <v>118</v>
      </c>
      <c r="B48" s="15"/>
      <c r="C48" s="12"/>
      <c r="D48" s="12"/>
      <c r="E48" s="16"/>
      <c r="F48" s="12"/>
      <c r="G48" s="16"/>
      <c r="H48" s="12"/>
      <c r="I48" s="16"/>
    </row>
    <row r="49" spans="1:10" ht="15.75" customHeight="1">
      <c r="A49" s="109"/>
      <c r="B49" s="164" t="s">
        <v>127</v>
      </c>
      <c r="C49" s="108"/>
      <c r="D49" s="108"/>
      <c r="E49" s="10"/>
      <c r="F49" s="108"/>
      <c r="G49" s="10"/>
      <c r="H49" s="108"/>
      <c r="I49" s="10"/>
    </row>
    <row r="50" spans="1:10" s="113" customFormat="1" ht="15.75" customHeight="1">
      <c r="A50" s="112"/>
      <c r="B50" s="163" t="s">
        <v>21</v>
      </c>
      <c r="C50" s="108"/>
      <c r="D50" s="108"/>
      <c r="E50" s="19">
        <v>72</v>
      </c>
      <c r="F50" s="108"/>
      <c r="G50" s="19">
        <v>71</v>
      </c>
      <c r="H50" s="108"/>
      <c r="I50" s="19">
        <v>63</v>
      </c>
      <c r="J50" s="2"/>
    </row>
    <row r="51" spans="1:10" s="113" customFormat="1" ht="15.75" customHeight="1">
      <c r="A51" s="112"/>
      <c r="B51" s="163" t="s">
        <v>22</v>
      </c>
      <c r="C51" s="108"/>
      <c r="D51" s="108"/>
      <c r="E51" s="19">
        <v>21</v>
      </c>
      <c r="F51" s="108"/>
      <c r="G51" s="19">
        <v>22</v>
      </c>
      <c r="H51" s="108"/>
      <c r="I51" s="19">
        <v>20</v>
      </c>
      <c r="J51" s="2"/>
    </row>
    <row r="52" spans="1:10" ht="15.75" customHeight="1">
      <c r="A52" s="107"/>
      <c r="B52" s="174" t="s">
        <v>109</v>
      </c>
      <c r="C52" s="108"/>
      <c r="D52" s="108"/>
      <c r="E52" s="6">
        <v>8</v>
      </c>
      <c r="F52" s="108"/>
      <c r="G52" s="6">
        <v>7</v>
      </c>
      <c r="H52" s="108"/>
      <c r="I52" s="6">
        <v>6</v>
      </c>
    </row>
    <row r="53" spans="1:10">
      <c r="A53" s="109"/>
      <c r="B53" s="235" t="s">
        <v>133</v>
      </c>
      <c r="C53" s="235"/>
      <c r="D53" s="14"/>
      <c r="E53" s="162">
        <f>SUM(E50:E52)</f>
        <v>101</v>
      </c>
      <c r="F53" s="14"/>
      <c r="G53" s="162">
        <f>SUM(G50:G52)</f>
        <v>100</v>
      </c>
      <c r="H53" s="14"/>
      <c r="I53" s="162">
        <f>SUM(I50:I52)</f>
        <v>89</v>
      </c>
    </row>
    <row r="54" spans="1:10" ht="9.75" customHeight="1">
      <c r="A54" s="109"/>
      <c r="B54" s="125"/>
      <c r="C54" s="125"/>
      <c r="D54" s="14"/>
      <c r="E54" s="161"/>
      <c r="F54" s="14"/>
      <c r="G54" s="161"/>
      <c r="H54" s="14"/>
      <c r="I54" s="161"/>
    </row>
    <row r="55" spans="1:10" ht="15">
      <c r="A55" s="109"/>
      <c r="B55" s="236" t="s">
        <v>201</v>
      </c>
      <c r="C55" s="236"/>
      <c r="D55" s="14"/>
      <c r="E55" s="8">
        <v>22</v>
      </c>
      <c r="F55" s="14"/>
      <c r="G55" s="8">
        <v>23</v>
      </c>
      <c r="H55" s="14"/>
      <c r="I55" s="8">
        <v>18</v>
      </c>
    </row>
    <row r="56" spans="1:10" ht="9.75" customHeight="1">
      <c r="A56" s="109"/>
      <c r="B56" s="164"/>
      <c r="C56" s="164"/>
      <c r="D56" s="14"/>
      <c r="E56" s="8"/>
      <c r="F56" s="14"/>
      <c r="G56" s="8"/>
      <c r="H56" s="14"/>
      <c r="I56" s="8"/>
    </row>
    <row r="57" spans="1:10" ht="15">
      <c r="A57" s="109"/>
      <c r="B57" s="236" t="s">
        <v>119</v>
      </c>
      <c r="C57" s="236"/>
      <c r="D57" s="14"/>
      <c r="E57" s="8">
        <f>+E53+E55</f>
        <v>123</v>
      </c>
      <c r="F57" s="14"/>
      <c r="G57" s="8">
        <f>+G53+G55</f>
        <v>123</v>
      </c>
      <c r="H57" s="14"/>
      <c r="I57" s="8">
        <f>+I53+I55</f>
        <v>107</v>
      </c>
    </row>
    <row r="58" spans="1:10" ht="9.75" customHeight="1">
      <c r="A58" s="109"/>
      <c r="B58" s="163"/>
      <c r="C58" s="14"/>
      <c r="D58" s="14"/>
      <c r="E58" s="7"/>
      <c r="F58" s="14"/>
      <c r="G58" s="7"/>
      <c r="H58" s="14"/>
      <c r="I58" s="7"/>
    </row>
    <row r="59" spans="1:10" ht="15">
      <c r="A59" s="30" t="s">
        <v>120</v>
      </c>
      <c r="B59" s="15"/>
      <c r="C59" s="12"/>
      <c r="D59" s="12"/>
      <c r="E59" s="16"/>
      <c r="F59" s="12"/>
      <c r="G59" s="16"/>
      <c r="H59" s="12"/>
      <c r="I59" s="16"/>
    </row>
    <row r="60" spans="1:10" ht="15.75" customHeight="1">
      <c r="A60" s="109"/>
      <c r="B60" s="236" t="s">
        <v>122</v>
      </c>
      <c r="C60" s="236"/>
      <c r="D60" s="14"/>
      <c r="E60" s="8"/>
      <c r="F60" s="14"/>
      <c r="G60" s="8"/>
      <c r="H60" s="14"/>
      <c r="I60" s="8"/>
    </row>
    <row r="61" spans="1:10" ht="15.75" customHeight="1">
      <c r="A61" s="109"/>
      <c r="B61" s="163" t="s">
        <v>128</v>
      </c>
      <c r="C61" s="164"/>
      <c r="D61" s="14"/>
      <c r="E61" s="202">
        <v>42</v>
      </c>
      <c r="F61" s="14"/>
      <c r="G61" s="202">
        <v>45</v>
      </c>
      <c r="H61" s="14"/>
      <c r="I61" s="19">
        <v>24</v>
      </c>
    </row>
    <row r="62" spans="1:10" ht="15.75" customHeight="1">
      <c r="A62" s="109"/>
      <c r="B62" s="163" t="s">
        <v>129</v>
      </c>
      <c r="C62" s="164"/>
      <c r="D62" s="14"/>
      <c r="E62" s="202">
        <v>18</v>
      </c>
      <c r="F62" s="14"/>
      <c r="G62" s="202">
        <v>17</v>
      </c>
      <c r="H62" s="14"/>
      <c r="I62" s="19">
        <v>7</v>
      </c>
    </row>
    <row r="63" spans="1:10" ht="15.75" customHeight="1">
      <c r="A63" s="109"/>
      <c r="B63" s="230" t="s">
        <v>125</v>
      </c>
      <c r="C63" s="229"/>
      <c r="D63" s="14"/>
      <c r="E63" s="202">
        <v>15</v>
      </c>
      <c r="F63" s="14"/>
      <c r="G63" s="202">
        <v>15</v>
      </c>
      <c r="H63" s="14"/>
      <c r="I63" s="19">
        <v>9</v>
      </c>
    </row>
    <row r="64" spans="1:10" ht="15.75" customHeight="1">
      <c r="A64" s="109"/>
      <c r="B64" s="230" t="s">
        <v>124</v>
      </c>
      <c r="C64" s="229"/>
      <c r="D64" s="14"/>
      <c r="E64" s="6">
        <v>5</v>
      </c>
      <c r="F64" s="14"/>
      <c r="G64" s="6">
        <v>5</v>
      </c>
      <c r="H64" s="14"/>
      <c r="I64" s="6">
        <v>4</v>
      </c>
    </row>
    <row r="65" spans="1:9" ht="15">
      <c r="A65" s="109"/>
      <c r="B65" s="24" t="s">
        <v>123</v>
      </c>
      <c r="C65" s="164"/>
      <c r="D65" s="14"/>
      <c r="E65" s="115">
        <f>SUM(E61:E64)</f>
        <v>80</v>
      </c>
      <c r="F65" s="14"/>
      <c r="G65" s="115">
        <f>SUM(G61:G64)</f>
        <v>82</v>
      </c>
      <c r="H65" s="14"/>
      <c r="I65" s="115">
        <f>SUM(I61:I64)</f>
        <v>44</v>
      </c>
    </row>
    <row r="66" spans="1:9" ht="9.75" customHeight="1">
      <c r="A66" s="30"/>
      <c r="B66" s="15"/>
      <c r="C66" s="12"/>
      <c r="D66" s="12"/>
      <c r="E66" s="16"/>
      <c r="F66" s="12"/>
      <c r="G66" s="16"/>
      <c r="H66" s="12"/>
      <c r="I66" s="16"/>
    </row>
    <row r="67" spans="1:9">
      <c r="A67" s="24"/>
      <c r="B67" s="164" t="s">
        <v>108</v>
      </c>
      <c r="C67" s="39"/>
      <c r="D67" s="39"/>
      <c r="E67" s="20"/>
      <c r="F67" s="39"/>
      <c r="G67" s="20"/>
      <c r="H67" s="39"/>
      <c r="I67" s="20"/>
    </row>
    <row r="68" spans="1:9">
      <c r="A68" s="77"/>
      <c r="B68" s="163" t="s">
        <v>130</v>
      </c>
      <c r="C68" s="31"/>
      <c r="D68" s="31"/>
      <c r="E68" s="7">
        <v>41</v>
      </c>
      <c r="F68" s="31"/>
      <c r="G68" s="7">
        <v>40</v>
      </c>
      <c r="H68" s="31"/>
      <c r="I68" s="7">
        <v>36</v>
      </c>
    </row>
    <row r="69" spans="1:9" ht="15.75" customHeight="1">
      <c r="A69" s="77"/>
      <c r="B69" s="163" t="s">
        <v>23</v>
      </c>
      <c r="C69" s="31"/>
      <c r="D69" s="31"/>
      <c r="E69" s="21">
        <v>8</v>
      </c>
      <c r="F69" s="31"/>
      <c r="G69" s="21">
        <v>5</v>
      </c>
      <c r="H69" s="31"/>
      <c r="I69" s="21">
        <v>9</v>
      </c>
    </row>
    <row r="70" spans="1:9" ht="15.75" customHeight="1">
      <c r="A70" s="31"/>
      <c r="B70" s="163" t="s">
        <v>24</v>
      </c>
      <c r="C70" s="31"/>
      <c r="D70" s="31"/>
      <c r="E70" s="6">
        <v>9</v>
      </c>
      <c r="F70" s="31"/>
      <c r="G70" s="6">
        <v>8</v>
      </c>
      <c r="H70" s="31"/>
      <c r="I70" s="6">
        <v>7</v>
      </c>
    </row>
    <row r="71" spans="1:9" ht="15">
      <c r="A71" s="24"/>
      <c r="B71" s="24" t="s">
        <v>25</v>
      </c>
      <c r="C71" s="39"/>
      <c r="D71" s="39"/>
      <c r="E71" s="8">
        <f>SUM(E68:E70)</f>
        <v>58</v>
      </c>
      <c r="F71" s="39"/>
      <c r="G71" s="8">
        <f>SUM(G68:G70)</f>
        <v>53</v>
      </c>
      <c r="H71" s="39"/>
      <c r="I71" s="8">
        <f>SUM(I68:I70)</f>
        <v>52</v>
      </c>
    </row>
    <row r="72" spans="1:9" ht="9.75" customHeight="1">
      <c r="A72" s="24"/>
      <c r="B72" s="24"/>
      <c r="C72" s="39"/>
      <c r="D72" s="39"/>
      <c r="E72" s="8"/>
      <c r="F72" s="39"/>
      <c r="G72" s="8"/>
      <c r="H72" s="39"/>
      <c r="I72" s="8"/>
    </row>
    <row r="73" spans="1:9" ht="15">
      <c r="A73" s="109"/>
      <c r="B73" s="236" t="s">
        <v>121</v>
      </c>
      <c r="C73" s="236"/>
      <c r="D73" s="14"/>
      <c r="E73" s="8">
        <f>+E65+E71</f>
        <v>138</v>
      </c>
      <c r="F73" s="14"/>
      <c r="G73" s="8">
        <f>+G65+G71</f>
        <v>135</v>
      </c>
      <c r="H73" s="14"/>
      <c r="I73" s="8">
        <f>+I65+I71</f>
        <v>96</v>
      </c>
    </row>
    <row r="74" spans="1:9" ht="9.75" customHeight="1">
      <c r="A74" s="24"/>
      <c r="B74" s="24"/>
      <c r="C74" s="39"/>
      <c r="D74" s="39"/>
      <c r="E74" s="20"/>
      <c r="F74" s="39"/>
      <c r="G74" s="20"/>
      <c r="H74" s="39"/>
      <c r="I74" s="20"/>
    </row>
    <row r="75" spans="1:9">
      <c r="A75" s="25" t="s">
        <v>26</v>
      </c>
      <c r="B75" s="24"/>
      <c r="C75" s="25"/>
      <c r="D75" s="25"/>
      <c r="E75" s="22"/>
      <c r="F75" s="25"/>
      <c r="G75" s="22"/>
      <c r="H75" s="25"/>
      <c r="I75" s="22"/>
    </row>
    <row r="76" spans="1:9" ht="15">
      <c r="A76" s="25" t="s">
        <v>27</v>
      </c>
      <c r="C76" s="126"/>
      <c r="D76" s="126"/>
      <c r="E76" s="83">
        <f>+E40+E46+E57+E73</f>
        <v>523</v>
      </c>
      <c r="F76" s="126"/>
      <c r="G76" s="83">
        <f>+G40+G46+G57+G73</f>
        <v>529</v>
      </c>
      <c r="H76" s="126"/>
      <c r="I76" s="83">
        <f>+I40+I46+I57+I73</f>
        <v>451</v>
      </c>
    </row>
  </sheetData>
  <mergeCells count="11">
    <mergeCell ref="B47:C47"/>
    <mergeCell ref="A1:I1"/>
    <mergeCell ref="A2:I2"/>
    <mergeCell ref="A3:I3"/>
    <mergeCell ref="A4:I4"/>
    <mergeCell ref="E7:I7"/>
    <mergeCell ref="B53:C53"/>
    <mergeCell ref="B55:C55"/>
    <mergeCell ref="B57:C57"/>
    <mergeCell ref="B60:C60"/>
    <mergeCell ref="B73:C73"/>
  </mergeCells>
  <printOptions horizontalCentered="1"/>
  <pageMargins left="0.5" right="0.5" top="0.48" bottom="0.25" header="0.28999999999999998" footer="0.19"/>
  <pageSetup scale="67" orientation="portrait" r:id="rId1"/>
  <headerFooter alignWithMargins="0"/>
  <ignoredErrors>
    <ignoredError sqref="F9 H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7"/>
  <sheetViews>
    <sheetView showGridLines="0" zoomScale="85" zoomScaleNormal="85" zoomScaleSheetLayoutView="89" workbookViewId="0">
      <selection activeCell="D34" sqref="D34"/>
    </sheetView>
  </sheetViews>
  <sheetFormatPr defaultColWidth="9.140625" defaultRowHeight="12.75"/>
  <cols>
    <col min="1" max="1" width="2.42578125" style="135" customWidth="1"/>
    <col min="2" max="2" width="4" style="137" customWidth="1"/>
    <col min="3" max="3" width="5" style="135" customWidth="1"/>
    <col min="4" max="4" width="71.28515625" style="135" customWidth="1"/>
    <col min="5" max="5" width="17.42578125" style="96" customWidth="1"/>
    <col min="6" max="6" width="4.42578125" style="96" customWidth="1"/>
    <col min="7" max="7" width="17.42578125" style="96" customWidth="1"/>
    <col min="8" max="8" width="1.5703125" style="135" customWidth="1"/>
    <col min="9" max="9" width="1.7109375" style="135" customWidth="1"/>
    <col min="10" max="10" width="1.5703125" style="135" customWidth="1"/>
    <col min="11" max="16384" width="9.140625" style="135"/>
  </cols>
  <sheetData>
    <row r="1" spans="1:39" ht="15.75" customHeight="1">
      <c r="A1" s="239" t="s">
        <v>0</v>
      </c>
      <c r="B1" s="239"/>
      <c r="C1" s="239"/>
      <c r="D1" s="239"/>
      <c r="E1" s="239"/>
      <c r="F1" s="239"/>
      <c r="G1" s="239"/>
      <c r="H1" s="239"/>
      <c r="I1" s="239"/>
      <c r="J1" s="219"/>
    </row>
    <row r="2" spans="1:39" ht="15.75" customHeight="1">
      <c r="A2" s="239" t="s">
        <v>134</v>
      </c>
      <c r="B2" s="239"/>
      <c r="C2" s="239"/>
      <c r="D2" s="239"/>
      <c r="E2" s="239"/>
      <c r="F2" s="239"/>
      <c r="G2" s="239"/>
      <c r="H2" s="239"/>
      <c r="I2" s="239"/>
      <c r="J2" s="219"/>
    </row>
    <row r="3" spans="1:39" ht="15.75" customHeight="1">
      <c r="A3" s="239" t="s">
        <v>2</v>
      </c>
      <c r="B3" s="239"/>
      <c r="C3" s="239"/>
      <c r="D3" s="239"/>
      <c r="E3" s="239"/>
      <c r="F3" s="239"/>
      <c r="G3" s="239"/>
      <c r="H3" s="239"/>
      <c r="I3" s="239"/>
      <c r="J3" s="136"/>
    </row>
    <row r="4" spans="1:39" ht="8.25" customHeight="1">
      <c r="I4" s="138"/>
    </row>
    <row r="5" spans="1:39" ht="13.5" customHeight="1">
      <c r="B5" s="139"/>
      <c r="C5" s="98"/>
      <c r="D5" s="98"/>
      <c r="E5" s="119" t="s">
        <v>211</v>
      </c>
      <c r="F5" s="140"/>
      <c r="G5" s="119" t="s">
        <v>54</v>
      </c>
      <c r="H5" s="139"/>
      <c r="I5" s="141"/>
    </row>
    <row r="6" spans="1:39" ht="13.5" customHeight="1">
      <c r="B6" s="139"/>
      <c r="C6" s="98"/>
      <c r="D6" s="98"/>
      <c r="E6" s="120" t="s">
        <v>197</v>
      </c>
      <c r="F6" s="142"/>
      <c r="G6" s="120" t="s">
        <v>53</v>
      </c>
      <c r="H6" s="139"/>
      <c r="I6" s="141"/>
    </row>
    <row r="7" spans="1:39" s="143" customFormat="1" ht="17.25" customHeight="1">
      <c r="B7" s="165" t="s">
        <v>55</v>
      </c>
      <c r="C7" s="136"/>
      <c r="D7" s="136"/>
      <c r="E7" s="226" t="s">
        <v>3</v>
      </c>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row>
    <row r="8" spans="1:39" ht="18.75" customHeight="1">
      <c r="B8" s="144" t="s">
        <v>56</v>
      </c>
      <c r="C8" s="98"/>
      <c r="D8" s="98"/>
      <c r="E8" s="121"/>
      <c r="F8" s="121"/>
      <c r="G8" s="121"/>
      <c r="H8" s="98"/>
      <c r="I8" s="98"/>
    </row>
    <row r="9" spans="1:39" ht="18.75" customHeight="1">
      <c r="A9" s="145"/>
      <c r="B9" s="139"/>
      <c r="C9" s="98" t="s">
        <v>57</v>
      </c>
      <c r="D9" s="98"/>
      <c r="E9" s="122">
        <v>314</v>
      </c>
      <c r="F9" s="146"/>
      <c r="G9" s="122">
        <v>398</v>
      </c>
      <c r="H9" s="147"/>
      <c r="I9" s="98"/>
      <c r="K9" s="145"/>
    </row>
    <row r="10" spans="1:39" ht="18.75" customHeight="1">
      <c r="A10" s="145"/>
      <c r="B10" s="139"/>
      <c r="C10" s="98" t="s">
        <v>58</v>
      </c>
      <c r="D10" s="98"/>
      <c r="E10" s="123">
        <v>39</v>
      </c>
      <c r="F10" s="148"/>
      <c r="G10" s="123">
        <v>84</v>
      </c>
      <c r="H10" s="147"/>
      <c r="I10" s="98"/>
      <c r="K10" s="145"/>
    </row>
    <row r="11" spans="1:39" ht="18.75" customHeight="1">
      <c r="A11" s="145"/>
      <c r="B11" s="139"/>
      <c r="C11" s="98" t="s">
        <v>59</v>
      </c>
      <c r="E11" s="123">
        <v>203</v>
      </c>
      <c r="F11" s="123"/>
      <c r="G11" s="123">
        <v>189</v>
      </c>
      <c r="H11" s="98"/>
      <c r="I11" s="98"/>
    </row>
    <row r="12" spans="1:39" ht="18.75" customHeight="1">
      <c r="B12" s="139"/>
      <c r="C12" s="98" t="s">
        <v>60</v>
      </c>
      <c r="D12" s="98"/>
      <c r="E12" s="123">
        <v>395</v>
      </c>
      <c r="F12" s="123"/>
      <c r="G12" s="123">
        <v>393</v>
      </c>
      <c r="H12" s="98"/>
      <c r="I12" s="98"/>
    </row>
    <row r="13" spans="1:39" ht="18.75" customHeight="1">
      <c r="B13" s="139"/>
      <c r="C13" s="98" t="s">
        <v>61</v>
      </c>
      <c r="D13" s="98"/>
      <c r="E13" s="123">
        <v>22</v>
      </c>
      <c r="F13" s="123"/>
      <c r="G13" s="123">
        <v>12</v>
      </c>
      <c r="H13" s="98"/>
      <c r="I13" s="98"/>
    </row>
    <row r="14" spans="1:39" ht="18.75" customHeight="1">
      <c r="B14" s="139"/>
      <c r="C14" s="98" t="s">
        <v>62</v>
      </c>
      <c r="D14" s="98"/>
      <c r="E14" s="10">
        <v>2579</v>
      </c>
      <c r="F14" s="123"/>
      <c r="G14" s="10">
        <v>1961</v>
      </c>
      <c r="H14" s="98"/>
      <c r="I14" s="98"/>
    </row>
    <row r="15" spans="1:39" ht="18.75" customHeight="1">
      <c r="B15" s="139"/>
      <c r="C15" s="98" t="s">
        <v>63</v>
      </c>
      <c r="D15" s="98"/>
      <c r="E15" s="34">
        <v>166</v>
      </c>
      <c r="F15" s="123"/>
      <c r="G15" s="34">
        <v>126</v>
      </c>
      <c r="H15" s="98"/>
      <c r="I15" s="98"/>
    </row>
    <row r="16" spans="1:39" ht="18.75" customHeight="1">
      <c r="B16" s="98" t="s">
        <v>64</v>
      </c>
      <c r="C16" s="98"/>
      <c r="D16" s="98"/>
      <c r="E16" s="10">
        <f>SUM(E9:E15)</f>
        <v>3718</v>
      </c>
      <c r="F16" s="123"/>
      <c r="G16" s="10">
        <f>SUM(G9:G15)</f>
        <v>3163</v>
      </c>
      <c r="H16" s="98"/>
      <c r="I16" s="98"/>
    </row>
    <row r="17" spans="1:11" ht="18.75" customHeight="1">
      <c r="B17" s="98" t="s">
        <v>65</v>
      </c>
      <c r="C17" s="98"/>
      <c r="D17" s="98"/>
      <c r="E17" s="38">
        <v>280</v>
      </c>
      <c r="F17" s="123"/>
      <c r="G17" s="38">
        <v>268</v>
      </c>
      <c r="H17" s="98"/>
      <c r="I17" s="98"/>
    </row>
    <row r="18" spans="1:11" ht="18.75" customHeight="1">
      <c r="B18" s="98" t="s">
        <v>66</v>
      </c>
      <c r="C18" s="98"/>
      <c r="D18" s="98"/>
      <c r="E18" s="38">
        <v>482</v>
      </c>
      <c r="F18" s="123"/>
      <c r="G18" s="38">
        <v>404</v>
      </c>
      <c r="H18" s="98"/>
      <c r="I18" s="98"/>
    </row>
    <row r="19" spans="1:11" ht="18.75" customHeight="1">
      <c r="B19" s="98" t="s">
        <v>67</v>
      </c>
      <c r="C19" s="98"/>
      <c r="D19" s="98"/>
      <c r="E19" s="91">
        <v>6068</v>
      </c>
      <c r="F19" s="123"/>
      <c r="G19" s="91">
        <v>6186</v>
      </c>
      <c r="H19" s="98"/>
      <c r="I19" s="98"/>
    </row>
    <row r="20" spans="1:11" ht="18.75" customHeight="1">
      <c r="B20" s="98" t="s">
        <v>68</v>
      </c>
      <c r="C20" s="98"/>
      <c r="D20" s="98"/>
      <c r="E20" s="38">
        <v>2313</v>
      </c>
      <c r="F20" s="123"/>
      <c r="G20" s="38">
        <v>2386</v>
      </c>
      <c r="H20" s="149"/>
      <c r="I20" s="98"/>
    </row>
    <row r="21" spans="1:11" ht="18.75" customHeight="1">
      <c r="B21" s="98" t="s">
        <v>69</v>
      </c>
      <c r="C21" s="98"/>
      <c r="D21" s="98"/>
      <c r="E21" s="38">
        <v>255</v>
      </c>
      <c r="F21" s="123"/>
      <c r="G21" s="38">
        <v>170</v>
      </c>
      <c r="H21" s="150"/>
      <c r="I21" s="98"/>
    </row>
    <row r="22" spans="1:11" ht="18.75" customHeight="1" thickBot="1">
      <c r="B22" s="98" t="s">
        <v>70</v>
      </c>
      <c r="C22" s="139"/>
      <c r="D22" s="139"/>
      <c r="E22" s="124">
        <f>SUM(E16:E21)</f>
        <v>13116</v>
      </c>
      <c r="F22" s="151"/>
      <c r="G22" s="124">
        <f>SUM(G16:G21)</f>
        <v>12577</v>
      </c>
      <c r="H22" s="150"/>
      <c r="I22" s="98"/>
    </row>
    <row r="23" spans="1:11" ht="9.75" customHeight="1" thickTop="1">
      <c r="F23" s="152"/>
      <c r="I23" s="98"/>
    </row>
    <row r="24" spans="1:11">
      <c r="A24" s="137"/>
      <c r="B24" s="139" t="s">
        <v>71</v>
      </c>
      <c r="C24" s="98"/>
      <c r="D24" s="98"/>
      <c r="E24" s="94"/>
      <c r="F24" s="121"/>
      <c r="G24" s="94"/>
      <c r="H24" s="153"/>
      <c r="I24" s="98"/>
    </row>
    <row r="25" spans="1:11" ht="18.95" customHeight="1">
      <c r="B25" s="144" t="s">
        <v>72</v>
      </c>
      <c r="C25" s="136"/>
      <c r="D25" s="98"/>
      <c r="E25" s="91"/>
      <c r="F25" s="121"/>
      <c r="G25" s="91"/>
      <c r="H25" s="98"/>
      <c r="I25" s="98"/>
    </row>
    <row r="26" spans="1:11" ht="18.95" customHeight="1">
      <c r="B26" s="139"/>
      <c r="C26" s="98" t="s">
        <v>73</v>
      </c>
      <c r="D26" s="98"/>
      <c r="E26" s="92">
        <v>188</v>
      </c>
      <c r="F26" s="146"/>
      <c r="G26" s="92">
        <v>228</v>
      </c>
      <c r="H26" s="98"/>
      <c r="I26" s="98"/>
    </row>
    <row r="27" spans="1:11" ht="18.95" customHeight="1">
      <c r="B27" s="139"/>
      <c r="C27" s="98" t="s">
        <v>74</v>
      </c>
      <c r="D27" s="98"/>
      <c r="E27" s="82">
        <v>154</v>
      </c>
      <c r="F27" s="86"/>
      <c r="G27" s="82">
        <v>82</v>
      </c>
      <c r="H27" s="98"/>
      <c r="I27" s="98"/>
    </row>
    <row r="28" spans="1:11" ht="18.95" customHeight="1">
      <c r="B28" s="139"/>
      <c r="C28" s="98" t="s">
        <v>75</v>
      </c>
      <c r="D28" s="98"/>
      <c r="E28" s="82">
        <v>100</v>
      </c>
      <c r="F28" s="86"/>
      <c r="G28" s="82">
        <v>154</v>
      </c>
      <c r="H28" s="98"/>
      <c r="I28" s="98"/>
    </row>
    <row r="29" spans="1:11" ht="18.95" customHeight="1">
      <c r="B29" s="139"/>
      <c r="C29" s="98" t="s">
        <v>76</v>
      </c>
      <c r="D29" s="98"/>
      <c r="E29" s="82">
        <v>230</v>
      </c>
      <c r="F29" s="86"/>
      <c r="G29" s="82">
        <v>151</v>
      </c>
      <c r="H29" s="98"/>
      <c r="I29" s="98"/>
    </row>
    <row r="30" spans="1:11" ht="18.95" customHeight="1">
      <c r="B30" s="135"/>
      <c r="C30" s="98" t="s">
        <v>77</v>
      </c>
      <c r="D30" s="98"/>
      <c r="E30" s="82">
        <v>135</v>
      </c>
      <c r="F30" s="86"/>
      <c r="G30" s="82">
        <f>97+40+4</f>
        <v>141</v>
      </c>
      <c r="H30" s="98"/>
      <c r="I30" s="98"/>
      <c r="K30" s="154"/>
    </row>
    <row r="31" spans="1:11" ht="18.95" customHeight="1">
      <c r="B31" s="135"/>
      <c r="C31" s="98" t="s">
        <v>78</v>
      </c>
      <c r="D31" s="98"/>
      <c r="E31" s="82">
        <v>38</v>
      </c>
      <c r="F31" s="86"/>
      <c r="G31" s="82">
        <v>38</v>
      </c>
      <c r="H31" s="98"/>
      <c r="I31" s="98"/>
      <c r="K31" s="154"/>
    </row>
    <row r="32" spans="1:11" ht="18.95" customHeight="1">
      <c r="B32" s="135"/>
      <c r="C32" s="98" t="s">
        <v>62</v>
      </c>
      <c r="D32" s="98"/>
      <c r="E32" s="82">
        <v>2579</v>
      </c>
      <c r="F32" s="86"/>
      <c r="G32" s="82">
        <v>1961</v>
      </c>
      <c r="H32" s="98"/>
      <c r="I32" s="98"/>
      <c r="K32" s="154"/>
    </row>
    <row r="33" spans="2:11" ht="18.95" customHeight="1">
      <c r="B33" s="135"/>
      <c r="C33" s="98" t="s">
        <v>79</v>
      </c>
      <c r="D33" s="98"/>
      <c r="E33" s="87">
        <v>0</v>
      </c>
      <c r="F33" s="86"/>
      <c r="G33" s="87">
        <v>45</v>
      </c>
      <c r="H33" s="98"/>
      <c r="I33" s="98"/>
      <c r="K33" s="154"/>
    </row>
    <row r="34" spans="2:11" ht="18.95" customHeight="1">
      <c r="B34" s="98" t="s">
        <v>80</v>
      </c>
      <c r="C34" s="98"/>
      <c r="D34" s="98"/>
      <c r="E34" s="82">
        <f>SUM(E26:E33)</f>
        <v>3424</v>
      </c>
      <c r="F34" s="86"/>
      <c r="G34" s="82">
        <f>SUM(G26:G33)</f>
        <v>2800</v>
      </c>
      <c r="H34" s="155"/>
      <c r="I34" s="98"/>
      <c r="J34" s="156"/>
    </row>
    <row r="35" spans="2:11" ht="18.95" customHeight="1">
      <c r="B35" s="98" t="s">
        <v>81</v>
      </c>
      <c r="D35" s="98"/>
      <c r="E35" s="82">
        <v>2408</v>
      </c>
      <c r="F35" s="86"/>
      <c r="G35" s="82">
        <v>2589</v>
      </c>
      <c r="H35" s="98"/>
      <c r="I35" s="98"/>
    </row>
    <row r="36" spans="2:11" ht="18.95" customHeight="1">
      <c r="B36" s="98" t="s">
        <v>82</v>
      </c>
      <c r="C36" s="98"/>
      <c r="D36" s="98"/>
      <c r="E36" s="82">
        <v>697</v>
      </c>
      <c r="F36" s="86"/>
      <c r="G36" s="82">
        <v>708</v>
      </c>
      <c r="H36" s="98"/>
    </row>
    <row r="37" spans="2:11" ht="18.95" customHeight="1">
      <c r="B37" s="98" t="s">
        <v>83</v>
      </c>
      <c r="C37" s="98"/>
      <c r="D37" s="98"/>
      <c r="E37" s="82">
        <v>232</v>
      </c>
      <c r="F37" s="86"/>
      <c r="G37" s="82">
        <v>143</v>
      </c>
      <c r="H37" s="98"/>
    </row>
    <row r="38" spans="2:11" ht="18.95" customHeight="1">
      <c r="B38" s="98" t="s">
        <v>84</v>
      </c>
      <c r="C38" s="98"/>
      <c r="D38" s="98"/>
      <c r="E38" s="93">
        <v>148</v>
      </c>
      <c r="F38" s="86"/>
      <c r="G38" s="93">
        <v>153</v>
      </c>
      <c r="H38" s="98"/>
    </row>
    <row r="39" spans="2:11" ht="18.95" customHeight="1">
      <c r="B39" s="98" t="s">
        <v>85</v>
      </c>
      <c r="C39" s="98"/>
      <c r="D39" s="98"/>
      <c r="E39" s="72">
        <f>SUM(E34:E38)</f>
        <v>6909</v>
      </c>
      <c r="F39" s="86"/>
      <c r="G39" s="72">
        <f>SUM(G34:G38)</f>
        <v>6393</v>
      </c>
      <c r="H39" s="98"/>
    </row>
    <row r="40" spans="2:11" ht="12.75" customHeight="1">
      <c r="B40" s="98"/>
      <c r="C40" s="98"/>
      <c r="D40" s="98"/>
      <c r="E40" s="82"/>
      <c r="F40" s="49"/>
      <c r="G40" s="82"/>
      <c r="H40" s="98"/>
    </row>
    <row r="41" spans="2:11">
      <c r="B41" s="139" t="s">
        <v>86</v>
      </c>
      <c r="C41" s="98"/>
      <c r="D41" s="98"/>
      <c r="E41" s="82"/>
      <c r="F41" s="49"/>
      <c r="G41" s="82"/>
      <c r="H41" s="98"/>
    </row>
    <row r="42" spans="2:11" ht="15.75" customHeight="1">
      <c r="B42" s="139" t="s">
        <v>87</v>
      </c>
      <c r="C42" s="98"/>
      <c r="D42" s="98"/>
      <c r="E42" s="94"/>
      <c r="F42" s="94"/>
      <c r="G42" s="94"/>
      <c r="H42" s="38"/>
    </row>
    <row r="43" spans="2:11" ht="18.95" customHeight="1">
      <c r="B43" s="98" t="s">
        <v>88</v>
      </c>
      <c r="C43" s="98"/>
      <c r="D43" s="98"/>
      <c r="E43" s="94"/>
      <c r="F43" s="94"/>
      <c r="G43" s="94"/>
      <c r="H43" s="38"/>
    </row>
    <row r="44" spans="2:11" ht="18.95" customHeight="1">
      <c r="B44" s="98"/>
      <c r="C44" s="98" t="s">
        <v>149</v>
      </c>
      <c r="D44" s="98"/>
      <c r="E44" s="82">
        <v>2</v>
      </c>
      <c r="F44" s="82"/>
      <c r="G44" s="82">
        <v>2</v>
      </c>
      <c r="H44" s="38"/>
    </row>
    <row r="45" spans="2:11" ht="18.95" customHeight="1">
      <c r="C45" s="98" t="s">
        <v>150</v>
      </c>
      <c r="D45" s="98"/>
      <c r="E45" s="82">
        <v>4328</v>
      </c>
      <c r="F45" s="82"/>
      <c r="G45" s="82">
        <v>4278</v>
      </c>
      <c r="H45" s="38"/>
    </row>
    <row r="46" spans="2:11" ht="18.95" customHeight="1">
      <c r="C46" s="98" t="s">
        <v>151</v>
      </c>
      <c r="D46" s="98"/>
      <c r="E46" s="82">
        <v>-1117</v>
      </c>
      <c r="F46" s="82"/>
      <c r="G46" s="82">
        <v>-1005</v>
      </c>
      <c r="H46" s="38"/>
    </row>
    <row r="47" spans="2:11" ht="18.95" customHeight="1">
      <c r="C47" s="98" t="s">
        <v>152</v>
      </c>
      <c r="D47" s="94"/>
      <c r="E47" s="82">
        <v>-142</v>
      </c>
      <c r="F47" s="82"/>
      <c r="G47" s="82">
        <v>-67</v>
      </c>
      <c r="H47" s="38"/>
    </row>
    <row r="48" spans="2:11" ht="18.95" customHeight="1">
      <c r="C48" s="98" t="s">
        <v>153</v>
      </c>
      <c r="D48" s="98"/>
      <c r="E48" s="93">
        <v>3134</v>
      </c>
      <c r="F48" s="82"/>
      <c r="G48" s="93">
        <v>2976</v>
      </c>
      <c r="H48" s="38"/>
      <c r="K48" s="157"/>
    </row>
    <row r="49" spans="2:8" ht="18.95" customHeight="1">
      <c r="B49" s="98" t="s">
        <v>89</v>
      </c>
      <c r="C49" s="98"/>
      <c r="D49" s="98"/>
      <c r="E49" s="49">
        <f>SUM(E44:E48)</f>
        <v>6205</v>
      </c>
      <c r="F49" s="49"/>
      <c r="G49" s="49">
        <f>SUM(G44:G48)</f>
        <v>6184</v>
      </c>
      <c r="H49" s="10"/>
    </row>
    <row r="50" spans="2:8" ht="18.95" customHeight="1">
      <c r="B50" s="98" t="s">
        <v>90</v>
      </c>
      <c r="C50" s="98"/>
      <c r="D50" s="98"/>
      <c r="E50" s="93">
        <v>2</v>
      </c>
      <c r="F50" s="82"/>
      <c r="G50" s="93">
        <v>0</v>
      </c>
      <c r="H50" s="38"/>
    </row>
    <row r="51" spans="2:8" ht="18.95" customHeight="1">
      <c r="B51" s="98" t="s">
        <v>91</v>
      </c>
      <c r="E51" s="93">
        <f>E50+E49</f>
        <v>6207</v>
      </c>
      <c r="F51" s="82"/>
      <c r="G51" s="93">
        <f>G50+G49</f>
        <v>6184</v>
      </c>
    </row>
    <row r="52" spans="2:8" ht="18.95" customHeight="1" thickBot="1">
      <c r="B52" s="98" t="s">
        <v>92</v>
      </c>
      <c r="E52" s="95">
        <f>E51+E39</f>
        <v>13116</v>
      </c>
      <c r="F52" s="146"/>
      <c r="G52" s="95">
        <f>G51+G39</f>
        <v>12577</v>
      </c>
    </row>
    <row r="53" spans="2:8" ht="13.5" thickTop="1"/>
    <row r="55" spans="2:8">
      <c r="E55" s="97"/>
      <c r="G55" s="97"/>
    </row>
    <row r="56" spans="2:8">
      <c r="D56" s="98"/>
      <c r="E56" s="98"/>
      <c r="F56" s="98"/>
      <c r="G56" s="98"/>
      <c r="H56" s="98"/>
    </row>
    <row r="57" spans="2:8">
      <c r="D57" s="98"/>
      <c r="E57" s="98"/>
      <c r="F57" s="98"/>
      <c r="G57" s="98"/>
      <c r="H57" s="98"/>
    </row>
  </sheetData>
  <mergeCells count="3">
    <mergeCell ref="A1:I1"/>
    <mergeCell ref="A2:I2"/>
    <mergeCell ref="A3:I3"/>
  </mergeCells>
  <printOptions horizontalCentered="1"/>
  <pageMargins left="0.5" right="0.5" top="0.32" bottom="0.75" header="0.17" footer="0.5"/>
  <pageSetup scale="76" orientation="portrait" r:id="rId1"/>
  <headerFooter alignWithMargins="0"/>
  <ignoredErrors>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showGridLines="0" zoomScale="85" zoomScaleNormal="85" workbookViewId="0">
      <selection activeCell="C46" sqref="C46"/>
    </sheetView>
  </sheetViews>
  <sheetFormatPr defaultColWidth="6.28515625" defaultRowHeight="12.75"/>
  <cols>
    <col min="1" max="1" width="83" style="50" customWidth="1"/>
    <col min="2" max="2" width="7.28515625" style="50" customWidth="1"/>
    <col min="3" max="3" width="18.85546875" style="50" bestFit="1" customWidth="1"/>
    <col min="4" max="4" width="1.140625" style="50" customWidth="1"/>
    <col min="5" max="5" width="19.5703125" style="50" bestFit="1" customWidth="1"/>
    <col min="6" max="6" width="1.140625" style="50" customWidth="1"/>
    <col min="7" max="7" width="18.85546875" style="50" bestFit="1" customWidth="1"/>
    <col min="8" max="8" width="1.28515625" style="39" customWidth="1"/>
    <col min="9" max="11" width="6.28515625" style="50"/>
    <col min="12" max="12" width="7.7109375" style="50" bestFit="1" customWidth="1"/>
    <col min="13" max="13" width="8.28515625" style="50" bestFit="1" customWidth="1"/>
    <col min="14" max="16384" width="6.28515625" style="50"/>
  </cols>
  <sheetData>
    <row r="1" spans="1:13">
      <c r="A1" s="240" t="s">
        <v>0</v>
      </c>
      <c r="B1" s="240"/>
      <c r="C1" s="240"/>
      <c r="D1" s="240"/>
      <c r="E1" s="240"/>
      <c r="F1" s="240"/>
      <c r="G1" s="240"/>
      <c r="H1" s="240"/>
    </row>
    <row r="2" spans="1:13">
      <c r="A2" s="240" t="s">
        <v>144</v>
      </c>
      <c r="B2" s="240"/>
      <c r="C2" s="240"/>
      <c r="D2" s="240"/>
      <c r="E2" s="240"/>
      <c r="F2" s="240"/>
      <c r="G2" s="240"/>
      <c r="H2" s="240"/>
    </row>
    <row r="3" spans="1:13">
      <c r="A3" s="240" t="s">
        <v>145</v>
      </c>
      <c r="B3" s="240"/>
      <c r="C3" s="240"/>
      <c r="D3" s="240"/>
      <c r="E3" s="240"/>
      <c r="F3" s="240"/>
      <c r="G3" s="240"/>
      <c r="H3" s="240"/>
    </row>
    <row r="4" spans="1:13">
      <c r="A4" s="240" t="s">
        <v>29</v>
      </c>
      <c r="B4" s="240"/>
      <c r="C4" s="240"/>
      <c r="D4" s="240"/>
      <c r="E4" s="240"/>
      <c r="F4" s="240"/>
      <c r="G4" s="240"/>
      <c r="H4" s="240"/>
    </row>
    <row r="5" spans="1:13">
      <c r="A5" s="240" t="s">
        <v>3</v>
      </c>
      <c r="B5" s="240"/>
      <c r="C5" s="240"/>
      <c r="D5" s="240"/>
      <c r="E5" s="240"/>
      <c r="F5" s="240"/>
      <c r="G5" s="240"/>
      <c r="H5" s="240"/>
    </row>
    <row r="6" spans="1:13">
      <c r="A6" s="99"/>
      <c r="B6" s="99"/>
      <c r="C6" s="231"/>
      <c r="D6" s="99"/>
      <c r="E6" s="99"/>
      <c r="F6" s="99"/>
      <c r="G6" s="99"/>
    </row>
    <row r="7" spans="1:13">
      <c r="A7" s="173"/>
      <c r="B7" s="173"/>
      <c r="C7" s="231"/>
      <c r="D7" s="173"/>
      <c r="E7" s="173"/>
      <c r="F7" s="173"/>
      <c r="G7" s="173"/>
    </row>
    <row r="8" spans="1:13" ht="17.25" customHeight="1">
      <c r="A8" s="99"/>
      <c r="B8" s="99"/>
      <c r="C8" s="234" t="s">
        <v>98</v>
      </c>
      <c r="D8" s="234"/>
      <c r="E8" s="234"/>
      <c r="F8" s="234"/>
      <c r="G8" s="234"/>
    </row>
    <row r="9" spans="1:13" ht="17.25" customHeight="1">
      <c r="B9" s="99"/>
      <c r="C9" s="227" t="s">
        <v>211</v>
      </c>
      <c r="D9" s="85"/>
      <c r="E9" s="222" t="s">
        <v>196</v>
      </c>
      <c r="F9" s="85"/>
      <c r="G9" s="222" t="s">
        <v>211</v>
      </c>
    </row>
    <row r="10" spans="1:13" ht="17.25" customHeight="1">
      <c r="B10" s="99"/>
      <c r="C10" s="1" t="s">
        <v>197</v>
      </c>
      <c r="D10" s="108"/>
      <c r="E10" s="1" t="s">
        <v>197</v>
      </c>
      <c r="F10" s="108"/>
      <c r="G10" s="1" t="s">
        <v>53</v>
      </c>
      <c r="H10" s="50"/>
    </row>
    <row r="11" spans="1:13" ht="17.25" customHeight="1">
      <c r="A11" s="80" t="s">
        <v>135</v>
      </c>
      <c r="B11" s="63"/>
      <c r="C11" s="220">
        <f>'Income Statement'!C50</f>
        <v>101</v>
      </c>
      <c r="D11" s="88">
        <v>43</v>
      </c>
      <c r="E11" s="220">
        <f>'Income Statement'!E50</f>
        <v>103</v>
      </c>
      <c r="G11" s="220">
        <f>'Income Statement'!G50</f>
        <v>88</v>
      </c>
      <c r="H11" s="2"/>
    </row>
    <row r="12" spans="1:13" ht="6.75" customHeight="1">
      <c r="A12" s="61"/>
      <c r="B12" s="61"/>
      <c r="C12" s="81"/>
      <c r="D12" s="81"/>
      <c r="E12" s="81"/>
      <c r="F12" s="89"/>
      <c r="G12" s="81"/>
      <c r="M12" s="134"/>
    </row>
    <row r="13" spans="1:13" ht="15" customHeight="1">
      <c r="A13" s="50" t="s">
        <v>99</v>
      </c>
    </row>
    <row r="14" spans="1:13" ht="8.25" customHeight="1"/>
    <row r="15" spans="1:13" s="56" customFormat="1">
      <c r="A15" s="204" t="s">
        <v>42</v>
      </c>
      <c r="B15" s="51"/>
      <c r="C15" s="54">
        <v>14</v>
      </c>
      <c r="D15" s="55"/>
      <c r="E15" s="54">
        <v>28</v>
      </c>
      <c r="F15" s="55"/>
      <c r="G15" s="52">
        <v>25</v>
      </c>
      <c r="H15" s="39"/>
    </row>
    <row r="16" spans="1:13">
      <c r="A16" s="204" t="s">
        <v>212</v>
      </c>
      <c r="C16" s="52">
        <v>9</v>
      </c>
      <c r="D16" s="53"/>
      <c r="E16" s="52">
        <v>0</v>
      </c>
      <c r="F16" s="53"/>
      <c r="G16" s="52">
        <v>0</v>
      </c>
      <c r="H16" s="25"/>
    </row>
    <row r="17" spans="1:11" s="56" customFormat="1">
      <c r="A17" s="204" t="s">
        <v>100</v>
      </c>
      <c r="B17" s="51"/>
      <c r="C17" s="54">
        <v>1</v>
      </c>
      <c r="D17" s="55"/>
      <c r="E17" s="54">
        <v>1</v>
      </c>
      <c r="F17" s="55"/>
      <c r="G17" s="52">
        <v>0</v>
      </c>
      <c r="H17" s="39"/>
    </row>
    <row r="18" spans="1:11" s="56" customFormat="1">
      <c r="A18" s="205" t="s">
        <v>198</v>
      </c>
      <c r="B18" s="51"/>
      <c r="C18" s="216">
        <v>0</v>
      </c>
      <c r="D18" s="55"/>
      <c r="E18" s="216">
        <v>1</v>
      </c>
      <c r="F18" s="55"/>
      <c r="G18" s="52">
        <v>0</v>
      </c>
      <c r="H18" s="39"/>
    </row>
    <row r="19" spans="1:11" ht="17.25" customHeight="1">
      <c r="A19" s="51" t="s">
        <v>147</v>
      </c>
      <c r="B19" s="204"/>
      <c r="C19" s="54">
        <f>SUM(C15:C18)</f>
        <v>24</v>
      </c>
      <c r="D19" s="55"/>
      <c r="E19" s="54">
        <f>SUM(E15:E18)</f>
        <v>30</v>
      </c>
      <c r="F19" s="55"/>
      <c r="G19" s="224">
        <f>SUM(G15:G18)</f>
        <v>25</v>
      </c>
    </row>
    <row r="20" spans="1:11" ht="7.5" customHeight="1">
      <c r="A20" s="51"/>
      <c r="B20" s="204"/>
      <c r="C20" s="54"/>
      <c r="D20" s="55"/>
      <c r="E20" s="54"/>
      <c r="F20" s="55"/>
      <c r="G20" s="54"/>
    </row>
    <row r="21" spans="1:11" ht="15">
      <c r="A21" s="51" t="s">
        <v>205</v>
      </c>
      <c r="B21" s="204"/>
      <c r="C21" s="54">
        <v>-7</v>
      </c>
      <c r="D21" s="55"/>
      <c r="E21" s="54">
        <v>-8</v>
      </c>
      <c r="F21" s="55"/>
      <c r="G21" s="54">
        <v>-8</v>
      </c>
      <c r="H21" s="25"/>
    </row>
    <row r="22" spans="1:11" ht="15" customHeight="1">
      <c r="A22" s="51" t="s">
        <v>199</v>
      </c>
      <c r="B22" s="51"/>
      <c r="C22" s="216">
        <v>2</v>
      </c>
      <c r="D22" s="55"/>
      <c r="E22" s="216">
        <v>0</v>
      </c>
      <c r="F22" s="55"/>
      <c r="G22" s="206">
        <v>0</v>
      </c>
      <c r="H22" s="25"/>
    </row>
    <row r="23" spans="1:11" ht="17.25" customHeight="1">
      <c r="A23" s="51" t="s">
        <v>101</v>
      </c>
      <c r="B23" s="204"/>
      <c r="C23" s="54">
        <f>SUM(C19:C22)</f>
        <v>19</v>
      </c>
      <c r="D23" s="53"/>
      <c r="E23" s="54">
        <f>SUM(E19:E22)</f>
        <v>22</v>
      </c>
      <c r="F23" s="53"/>
      <c r="G23" s="54">
        <f>SUM(G19:G22)</f>
        <v>17</v>
      </c>
      <c r="K23" s="38"/>
    </row>
    <row r="24" spans="1:11" ht="9" customHeight="1">
      <c r="A24" s="51"/>
      <c r="B24" s="204"/>
      <c r="C24" s="52"/>
      <c r="D24" s="53"/>
      <c r="E24" s="52"/>
      <c r="F24" s="53"/>
      <c r="G24" s="52"/>
    </row>
    <row r="25" spans="1:11" ht="17.25" customHeight="1" thickBot="1">
      <c r="A25" s="57" t="s">
        <v>136</v>
      </c>
      <c r="B25" s="205"/>
      <c r="C25" s="58">
        <f>C11+C23</f>
        <v>120</v>
      </c>
      <c r="D25" s="59"/>
      <c r="E25" s="58">
        <f>E11+E23</f>
        <v>125</v>
      </c>
      <c r="F25" s="60"/>
      <c r="G25" s="58">
        <f>G11+G23</f>
        <v>105</v>
      </c>
    </row>
    <row r="26" spans="1:11" ht="13.5" thickTop="1">
      <c r="A26" s="61"/>
      <c r="B26" s="61"/>
      <c r="C26" s="62"/>
      <c r="D26" s="62"/>
      <c r="E26" s="62"/>
      <c r="G26" s="62"/>
    </row>
    <row r="27" spans="1:11" ht="17.25" customHeight="1">
      <c r="A27" s="63"/>
      <c r="B27" s="63"/>
      <c r="C27" s="62"/>
      <c r="D27" s="62"/>
      <c r="E27" s="62"/>
      <c r="G27" s="62"/>
    </row>
    <row r="28" spans="1:11" ht="17.25" customHeight="1">
      <c r="A28" s="80" t="s">
        <v>137</v>
      </c>
      <c r="C28" s="64">
        <f>'Income Statement'!C54</f>
        <v>0.58550724637681162</v>
      </c>
      <c r="D28" s="64"/>
      <c r="E28" s="64">
        <f>'Income Statement'!E54</f>
        <v>0.59297639608520436</v>
      </c>
      <c r="G28" s="64">
        <v>0.52</v>
      </c>
    </row>
    <row r="29" spans="1:11" ht="17.25" customHeight="1">
      <c r="A29" s="51" t="s">
        <v>102</v>
      </c>
      <c r="B29" s="51"/>
      <c r="C29" s="65">
        <f>C23/'Income Statement'!C60</f>
        <v>0.11014492753623188</v>
      </c>
      <c r="D29" s="66"/>
      <c r="E29" s="65">
        <f>E23/'Income Statement'!E60</f>
        <v>0.12665515256188833</v>
      </c>
      <c r="F29" s="66"/>
      <c r="G29" s="65">
        <v>0.1</v>
      </c>
    </row>
    <row r="30" spans="1:11" ht="6.75" customHeight="1">
      <c r="A30" s="51"/>
      <c r="B30" s="51"/>
      <c r="C30" s="67"/>
      <c r="D30" s="67"/>
      <c r="E30" s="67"/>
      <c r="G30" s="67"/>
    </row>
    <row r="31" spans="1:11" ht="17.25" customHeight="1" thickBot="1">
      <c r="A31" s="57" t="s">
        <v>138</v>
      </c>
      <c r="B31" s="57"/>
      <c r="C31" s="68">
        <f>SUM(C28:C29)</f>
        <v>0.69565217391304346</v>
      </c>
      <c r="D31" s="69"/>
      <c r="E31" s="68">
        <f>SUM(E28:E29)</f>
        <v>0.71963154864709267</v>
      </c>
      <c r="F31" s="60"/>
      <c r="G31" s="68">
        <f>SUM(G28:G29)</f>
        <v>0.62</v>
      </c>
    </row>
    <row r="32" spans="1:11" ht="13.5" thickTop="1">
      <c r="C32" s="70"/>
    </row>
    <row r="33" spans="1:12">
      <c r="C33" s="70"/>
    </row>
    <row r="34" spans="1:12">
      <c r="C34" s="70"/>
    </row>
    <row r="35" spans="1:12">
      <c r="H35" s="25"/>
    </row>
    <row r="36" spans="1:12" ht="18" customHeight="1">
      <c r="C36" s="234" t="s">
        <v>98</v>
      </c>
      <c r="D36" s="234"/>
      <c r="E36" s="234"/>
      <c r="F36" s="234"/>
      <c r="G36" s="234"/>
      <c r="H36" s="25"/>
    </row>
    <row r="37" spans="1:12" ht="18" customHeight="1">
      <c r="C37" s="227" t="s">
        <v>211</v>
      </c>
      <c r="D37" s="85"/>
      <c r="E37" s="225" t="s">
        <v>196</v>
      </c>
      <c r="F37" s="85"/>
      <c r="G37" s="225" t="s">
        <v>211</v>
      </c>
      <c r="H37" s="31"/>
    </row>
    <row r="38" spans="1:12" ht="18" customHeight="1">
      <c r="C38" s="1" t="s">
        <v>197</v>
      </c>
      <c r="D38" s="85"/>
      <c r="E38" s="1" t="s">
        <v>197</v>
      </c>
      <c r="F38" s="85"/>
      <c r="G38" s="1" t="s">
        <v>53</v>
      </c>
      <c r="H38" s="50"/>
    </row>
    <row r="39" spans="1:12" ht="18" customHeight="1"/>
    <row r="40" spans="1:12" ht="18" customHeight="1">
      <c r="A40" s="80" t="s">
        <v>139</v>
      </c>
      <c r="B40" s="63"/>
      <c r="C40" s="220">
        <f>'Income Statement'!C38</f>
        <v>191</v>
      </c>
      <c r="D40" s="71"/>
      <c r="E40" s="220">
        <f>'Income Statement'!E38</f>
        <v>184</v>
      </c>
      <c r="F40" s="71"/>
      <c r="G40" s="220">
        <f>'Income Statement'!G38</f>
        <v>159</v>
      </c>
    </row>
    <row r="41" spans="1:12" ht="9.75" customHeight="1"/>
    <row r="42" spans="1:12">
      <c r="A42" s="50" t="s">
        <v>99</v>
      </c>
    </row>
    <row r="43" spans="1:12" ht="9.75" customHeight="1"/>
    <row r="44" spans="1:12">
      <c r="A44" s="204" t="s">
        <v>42</v>
      </c>
      <c r="C44" s="52">
        <v>14</v>
      </c>
      <c r="D44" s="53"/>
      <c r="E44" s="52">
        <v>28</v>
      </c>
      <c r="F44" s="53"/>
      <c r="G44" s="52">
        <v>25</v>
      </c>
      <c r="H44" s="25"/>
    </row>
    <row r="45" spans="1:12">
      <c r="A45" s="204" t="s">
        <v>212</v>
      </c>
      <c r="C45" s="52">
        <v>9</v>
      </c>
      <c r="D45" s="53"/>
      <c r="E45" s="52">
        <v>0</v>
      </c>
      <c r="F45" s="53"/>
      <c r="G45" s="52">
        <v>0</v>
      </c>
      <c r="H45" s="25"/>
    </row>
    <row r="46" spans="1:12">
      <c r="A46" s="204" t="s">
        <v>100</v>
      </c>
      <c r="C46" s="52">
        <v>1</v>
      </c>
      <c r="D46" s="53"/>
      <c r="E46" s="52">
        <v>1</v>
      </c>
      <c r="F46" s="53"/>
      <c r="G46" s="52">
        <v>0</v>
      </c>
      <c r="H46" s="25"/>
    </row>
    <row r="47" spans="1:12">
      <c r="A47" s="204" t="s">
        <v>198</v>
      </c>
      <c r="C47" s="52">
        <v>0</v>
      </c>
      <c r="D47" s="53"/>
      <c r="E47" s="52">
        <v>1</v>
      </c>
      <c r="F47" s="53"/>
      <c r="G47" s="52">
        <v>0</v>
      </c>
      <c r="H47" s="25"/>
    </row>
    <row r="48" spans="1:12" ht="18" customHeight="1">
      <c r="A48" s="51" t="s">
        <v>148</v>
      </c>
      <c r="B48" s="51"/>
      <c r="C48" s="72">
        <f>SUM(C44:C47)</f>
        <v>24</v>
      </c>
      <c r="D48" s="49"/>
      <c r="E48" s="72">
        <f>SUM(E44:E47)</f>
        <v>30</v>
      </c>
      <c r="F48" s="52"/>
      <c r="G48" s="72">
        <f>SUM(G44:G47)</f>
        <v>25</v>
      </c>
      <c r="H48" s="25"/>
      <c r="L48" s="73"/>
    </row>
    <row r="49" spans="1:17" ht="18" customHeight="1">
      <c r="A49" s="51"/>
      <c r="B49" s="51"/>
      <c r="C49" s="74"/>
      <c r="D49" s="74"/>
      <c r="E49" s="74"/>
      <c r="G49" s="74"/>
      <c r="H49" s="25"/>
    </row>
    <row r="50" spans="1:17" ht="18" customHeight="1" thickBot="1">
      <c r="A50" s="57" t="s">
        <v>103</v>
      </c>
      <c r="B50" s="57"/>
      <c r="C50" s="58">
        <f>C40+C48</f>
        <v>215</v>
      </c>
      <c r="D50" s="75"/>
      <c r="E50" s="58">
        <f>E40+E48</f>
        <v>214</v>
      </c>
      <c r="F50" s="76"/>
      <c r="G50" s="58">
        <f>G40+G48</f>
        <v>184</v>
      </c>
      <c r="H50" s="25"/>
    </row>
    <row r="51" spans="1:17" ht="13.5" thickTop="1">
      <c r="H51" s="25"/>
    </row>
    <row r="53" spans="1:17" s="169" customFormat="1" ht="18" customHeight="1">
      <c r="A53" s="77" t="s">
        <v>207</v>
      </c>
      <c r="B53" s="56"/>
      <c r="C53" s="56"/>
      <c r="D53" s="56"/>
      <c r="E53" s="56"/>
      <c r="F53" s="56"/>
      <c r="G53" s="56"/>
      <c r="H53" s="31"/>
      <c r="J53" s="50"/>
      <c r="K53" s="50"/>
      <c r="L53" s="50"/>
      <c r="M53" s="50"/>
      <c r="N53" s="50"/>
      <c r="O53" s="50"/>
      <c r="P53" s="50"/>
      <c r="Q53" s="50"/>
    </row>
    <row r="54" spans="1:17" s="169" customFormat="1" ht="18" customHeight="1">
      <c r="A54" s="77" t="s">
        <v>27</v>
      </c>
      <c r="B54" s="56"/>
      <c r="C54" s="28">
        <f>'Income Statement'!C24</f>
        <v>523</v>
      </c>
      <c r="D54" s="170"/>
      <c r="E54" s="28">
        <f>'Income Statement'!E24</f>
        <v>529</v>
      </c>
      <c r="F54" s="170"/>
      <c r="G54" s="28">
        <f>'Income Statement'!G24</f>
        <v>451</v>
      </c>
      <c r="H54" s="31"/>
      <c r="I54" s="56"/>
      <c r="J54" s="50"/>
      <c r="K54" s="50"/>
      <c r="L54" s="50"/>
      <c r="M54" s="50"/>
      <c r="N54" s="50"/>
      <c r="O54" s="50"/>
      <c r="P54" s="50"/>
      <c r="Q54" s="50"/>
    </row>
    <row r="55" spans="1:17" s="169" customFormat="1" ht="18" customHeight="1">
      <c r="A55" s="56"/>
      <c r="B55" s="56"/>
      <c r="C55" s="56"/>
      <c r="D55" s="56"/>
      <c r="E55" s="56"/>
      <c r="F55" s="56"/>
      <c r="G55" s="56"/>
      <c r="H55" s="31"/>
      <c r="I55" s="56"/>
      <c r="J55" s="50"/>
      <c r="K55" s="50"/>
      <c r="L55" s="50"/>
      <c r="M55" s="50"/>
      <c r="N55" s="50"/>
      <c r="O55" s="50"/>
      <c r="P55" s="50"/>
      <c r="Q55" s="50"/>
    </row>
    <row r="56" spans="1:17" s="169" customFormat="1" ht="18" customHeight="1">
      <c r="A56" s="61" t="s">
        <v>204</v>
      </c>
      <c r="B56" s="56"/>
      <c r="C56" s="78">
        <f>C50/C54</f>
        <v>0.41108986615678778</v>
      </c>
      <c r="D56" s="56"/>
      <c r="E56" s="78">
        <f>E50/E54</f>
        <v>0.4045368620037807</v>
      </c>
      <c r="F56" s="56"/>
      <c r="G56" s="78">
        <f>G50/G54</f>
        <v>0.4079822616407982</v>
      </c>
      <c r="H56" s="31"/>
      <c r="I56" s="56"/>
      <c r="J56" s="50"/>
      <c r="K56" s="50"/>
      <c r="L56" s="50"/>
      <c r="M56" s="50"/>
      <c r="N56" s="50"/>
      <c r="O56" s="50"/>
      <c r="P56" s="50"/>
      <c r="Q56" s="50"/>
    </row>
    <row r="59" spans="1:17" ht="18" customHeight="1">
      <c r="A59" s="56"/>
      <c r="B59" s="56"/>
      <c r="C59" s="56"/>
      <c r="D59" s="56"/>
      <c r="E59" s="56"/>
      <c r="F59" s="56"/>
      <c r="G59" s="56"/>
      <c r="H59" s="31"/>
      <c r="I59" s="56"/>
    </row>
    <row r="61" spans="1:17" s="2" customFormat="1">
      <c r="A61" s="50" t="s">
        <v>203</v>
      </c>
      <c r="B61" s="50"/>
      <c r="C61" s="50"/>
      <c r="D61" s="50"/>
      <c r="E61" s="50"/>
      <c r="F61" s="50"/>
      <c r="G61" s="50"/>
      <c r="H61" s="39"/>
      <c r="I61" s="50"/>
      <c r="J61" s="50"/>
      <c r="K61" s="50"/>
      <c r="L61" s="50"/>
      <c r="M61" s="50"/>
      <c r="N61" s="50"/>
      <c r="O61" s="50"/>
      <c r="P61" s="50"/>
      <c r="Q61" s="50"/>
    </row>
    <row r="62" spans="1:17">
      <c r="A62" s="213" t="s">
        <v>208</v>
      </c>
    </row>
    <row r="63" spans="1:17">
      <c r="A63" s="204" t="s">
        <v>202</v>
      </c>
    </row>
  </sheetData>
  <mergeCells count="7">
    <mergeCell ref="C36:G36"/>
    <mergeCell ref="A1:H1"/>
    <mergeCell ref="A2:H2"/>
    <mergeCell ref="A3:H3"/>
    <mergeCell ref="A4:H4"/>
    <mergeCell ref="A5:H5"/>
    <mergeCell ref="C8:G8"/>
  </mergeCells>
  <printOptions horizontalCentered="1"/>
  <pageMargins left="0.5" right="0.5" top="0.6" bottom="0.36" header="0.5" footer="0.28000000000000003"/>
  <pageSetup scale="63" orientation="portrait" r:id="rId1"/>
  <headerFooter alignWithMargins="0"/>
  <ignoredErrors>
    <ignoredError sqref="C39:G39 C11:I13 C20:I20 H10:I10 D19 F19 H19:I19 C14:D14 H14:I14 C24:I27 D21 D22 H21:I21 H22:I22 C30:I36 C28:D28 H28:I29 F28:F29 H37:I38 C23:D23 F23:I23 D2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
  <sheetViews>
    <sheetView showGridLines="0" zoomScale="85" zoomScaleNormal="85" workbookViewId="0">
      <selection sqref="A1:H1"/>
    </sheetView>
  </sheetViews>
  <sheetFormatPr defaultColWidth="7.140625" defaultRowHeight="12.75"/>
  <cols>
    <col min="1" max="1" width="86.140625" style="50" customWidth="1"/>
    <col min="2" max="2" width="1.28515625" style="50" customWidth="1"/>
    <col min="3" max="3" width="23.28515625" style="50" customWidth="1"/>
    <col min="4" max="4" width="1.28515625" style="50" customWidth="1"/>
    <col min="5" max="5" width="23.28515625" style="50" customWidth="1"/>
    <col min="6" max="6" width="1.28515625" style="50" customWidth="1"/>
    <col min="7" max="7" width="23.28515625" style="50" customWidth="1"/>
    <col min="8" max="8" width="1.28515625" style="39" customWidth="1"/>
    <col min="9" max="16384" width="7.140625" style="50"/>
  </cols>
  <sheetData>
    <row r="1" spans="1:8">
      <c r="A1" s="240" t="s">
        <v>0</v>
      </c>
      <c r="B1" s="240"/>
      <c r="C1" s="240"/>
      <c r="D1" s="240"/>
      <c r="E1" s="240"/>
      <c r="F1" s="240"/>
      <c r="G1" s="240"/>
      <c r="H1" s="240"/>
    </row>
    <row r="2" spans="1:8">
      <c r="A2" s="240" t="s">
        <v>144</v>
      </c>
      <c r="B2" s="240"/>
      <c r="C2" s="240"/>
      <c r="D2" s="240"/>
      <c r="E2" s="240"/>
      <c r="F2" s="240"/>
      <c r="G2" s="240"/>
      <c r="H2" s="240"/>
    </row>
    <row r="3" spans="1:8">
      <c r="A3" s="240" t="s">
        <v>145</v>
      </c>
      <c r="B3" s="240"/>
      <c r="C3" s="240"/>
      <c r="D3" s="240"/>
      <c r="E3" s="240"/>
      <c r="F3" s="240"/>
      <c r="G3" s="240"/>
      <c r="H3" s="240"/>
    </row>
    <row r="4" spans="1:8">
      <c r="A4" s="240" t="s">
        <v>2</v>
      </c>
      <c r="B4" s="240"/>
      <c r="C4" s="240"/>
      <c r="D4" s="240"/>
      <c r="E4" s="240"/>
      <c r="F4" s="240"/>
      <c r="G4" s="240"/>
      <c r="H4" s="240"/>
    </row>
    <row r="5" spans="1:8">
      <c r="A5" s="240" t="s">
        <v>3</v>
      </c>
      <c r="B5" s="240"/>
      <c r="C5" s="240"/>
      <c r="D5" s="240"/>
      <c r="E5" s="240"/>
      <c r="F5" s="240"/>
      <c r="G5" s="240"/>
      <c r="H5" s="240"/>
    </row>
    <row r="6" spans="1:8">
      <c r="A6" s="99"/>
      <c r="B6" s="99"/>
      <c r="C6" s="231"/>
      <c r="D6" s="99"/>
      <c r="E6" s="99"/>
      <c r="F6" s="99"/>
      <c r="G6" s="99"/>
    </row>
    <row r="7" spans="1:8">
      <c r="A7" s="158"/>
      <c r="B7" s="158"/>
      <c r="C7" s="231"/>
      <c r="D7" s="158"/>
      <c r="E7" s="158"/>
      <c r="F7" s="158"/>
      <c r="G7" s="158"/>
    </row>
    <row r="8" spans="1:8">
      <c r="A8" s="159"/>
      <c r="B8" s="159"/>
      <c r="C8" s="231"/>
      <c r="D8" s="159"/>
      <c r="E8" s="159"/>
      <c r="F8" s="159"/>
      <c r="G8" s="159"/>
    </row>
    <row r="9" spans="1:8" ht="18" customHeight="1">
      <c r="C9" s="234" t="s">
        <v>98</v>
      </c>
      <c r="D9" s="234"/>
      <c r="E9" s="234"/>
      <c r="F9" s="234"/>
      <c r="G9" s="234"/>
    </row>
    <row r="10" spans="1:8" ht="18" customHeight="1">
      <c r="C10" s="227" t="s">
        <v>211</v>
      </c>
      <c r="D10" s="85"/>
      <c r="E10" s="222" t="s">
        <v>196</v>
      </c>
      <c r="F10" s="85"/>
      <c r="G10" s="222" t="s">
        <v>211</v>
      </c>
    </row>
    <row r="11" spans="1:8" ht="18" customHeight="1">
      <c r="C11" s="1" t="s">
        <v>197</v>
      </c>
      <c r="D11" s="85"/>
      <c r="E11" s="1" t="s">
        <v>197</v>
      </c>
      <c r="F11" s="85"/>
      <c r="G11" s="1" t="s">
        <v>53</v>
      </c>
      <c r="H11" s="50"/>
    </row>
    <row r="12" spans="1:8">
      <c r="H12" s="2"/>
    </row>
    <row r="13" spans="1:8" ht="16.5" customHeight="1">
      <c r="A13" s="80" t="s">
        <v>140</v>
      </c>
      <c r="B13" s="63"/>
      <c r="C13" s="220">
        <f>'Income Statement'!C36</f>
        <v>332</v>
      </c>
      <c r="D13" s="71"/>
      <c r="E13" s="220">
        <f>'Income Statement'!E36</f>
        <v>345</v>
      </c>
      <c r="F13" s="71"/>
      <c r="G13" s="220">
        <f>'Income Statement'!G36</f>
        <v>292</v>
      </c>
    </row>
    <row r="14" spans="1:8" ht="6" customHeight="1"/>
    <row r="15" spans="1:8" ht="16.5" customHeight="1">
      <c r="A15" s="50" t="s">
        <v>99</v>
      </c>
    </row>
    <row r="16" spans="1:8" ht="16.5" customHeight="1"/>
    <row r="17" spans="1:8">
      <c r="A17" s="204" t="s">
        <v>42</v>
      </c>
      <c r="C17" s="52">
        <v>-14</v>
      </c>
      <c r="D17" s="53"/>
      <c r="E17" s="52">
        <v>-28</v>
      </c>
      <c r="F17" s="53"/>
      <c r="G17" s="52">
        <v>-25</v>
      </c>
    </row>
    <row r="18" spans="1:8">
      <c r="A18" s="204" t="s">
        <v>212</v>
      </c>
      <c r="C18" s="52">
        <v>-9</v>
      </c>
      <c r="D18" s="53"/>
      <c r="E18" s="52">
        <v>0</v>
      </c>
      <c r="F18" s="53"/>
      <c r="G18" s="52">
        <v>0</v>
      </c>
    </row>
    <row r="19" spans="1:8">
      <c r="A19" s="204" t="s">
        <v>100</v>
      </c>
      <c r="C19" s="52">
        <v>-1</v>
      </c>
      <c r="D19" s="53"/>
      <c r="E19" s="52">
        <v>-1</v>
      </c>
      <c r="F19" s="53"/>
      <c r="G19" s="52">
        <v>0</v>
      </c>
    </row>
    <row r="20" spans="1:8">
      <c r="A20" s="207" t="s">
        <v>198</v>
      </c>
      <c r="C20" s="52">
        <v>0</v>
      </c>
      <c r="D20" s="53"/>
      <c r="E20" s="52">
        <v>-1</v>
      </c>
      <c r="F20" s="53"/>
      <c r="G20" s="52">
        <v>0</v>
      </c>
    </row>
    <row r="21" spans="1:8" ht="16.5" customHeight="1">
      <c r="A21" s="51" t="s">
        <v>147</v>
      </c>
      <c r="B21" s="51"/>
      <c r="C21" s="72">
        <f>SUM(C17:C20)</f>
        <v>-24</v>
      </c>
      <c r="D21" s="79"/>
      <c r="E21" s="72">
        <f>SUM(E17:E20)</f>
        <v>-30</v>
      </c>
      <c r="G21" s="72">
        <f>SUM(G17:G20)</f>
        <v>-25</v>
      </c>
    </row>
    <row r="22" spans="1:8">
      <c r="A22" s="51"/>
      <c r="B22" s="51"/>
      <c r="C22" s="74"/>
      <c r="D22" s="74"/>
      <c r="E22" s="74"/>
      <c r="G22" s="74"/>
      <c r="H22" s="25"/>
    </row>
    <row r="23" spans="1:8" ht="16.5" customHeight="1" thickBot="1">
      <c r="A23" s="57" t="s">
        <v>104</v>
      </c>
      <c r="B23" s="57"/>
      <c r="C23" s="58">
        <f>C13+C21</f>
        <v>308</v>
      </c>
      <c r="D23" s="59"/>
      <c r="E23" s="58">
        <f>E13+E21</f>
        <v>315</v>
      </c>
      <c r="F23" s="60"/>
      <c r="G23" s="58">
        <f>G13+G21</f>
        <v>267</v>
      </c>
      <c r="H23" s="25"/>
    </row>
    <row r="24" spans="1:8" ht="18" customHeight="1" thickTop="1">
      <c r="H24" s="25"/>
    </row>
    <row r="26" spans="1:8">
      <c r="A26" s="210"/>
    </row>
    <row r="27" spans="1:8">
      <c r="A27" s="211"/>
    </row>
    <row r="28" spans="1:8">
      <c r="A28" s="212"/>
    </row>
    <row r="30" spans="1:8">
      <c r="H30" s="25"/>
    </row>
    <row r="31" spans="1:8">
      <c r="H31" s="25"/>
    </row>
    <row r="32" spans="1:8">
      <c r="H32" s="31"/>
    </row>
    <row r="33" spans="8:8">
      <c r="H33" s="31"/>
    </row>
    <row r="43" spans="8:8">
      <c r="H43" s="25"/>
    </row>
    <row r="44" spans="8:8">
      <c r="H44" s="25"/>
    </row>
    <row r="45" spans="8:8">
      <c r="H45" s="25"/>
    </row>
    <row r="46" spans="8:8">
      <c r="H46" s="25"/>
    </row>
    <row r="47" spans="8:8">
      <c r="H47" s="25"/>
    </row>
    <row r="48" spans="8:8">
      <c r="H48" s="25"/>
    </row>
    <row r="57" spans="8:8">
      <c r="H57" s="38"/>
    </row>
    <row r="61" spans="8:8" ht="15">
      <c r="H61" s="6"/>
    </row>
  </sheetData>
  <mergeCells count="6">
    <mergeCell ref="C9:G9"/>
    <mergeCell ref="A1:H1"/>
    <mergeCell ref="A2:H2"/>
    <mergeCell ref="A3:H3"/>
    <mergeCell ref="A4:H4"/>
    <mergeCell ref="A5:H5"/>
  </mergeCells>
  <printOptions horizontalCentered="1"/>
  <pageMargins left="0.5" right="0.5" top="0.75" bottom="0.75" header="0.5" footer="0.5"/>
  <pageSetup scale="5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4"/>
  <sheetViews>
    <sheetView showGridLines="0" zoomScale="85" zoomScaleNormal="85" workbookViewId="0">
      <selection sqref="A1:G1"/>
    </sheetView>
  </sheetViews>
  <sheetFormatPr defaultRowHeight="15"/>
  <cols>
    <col min="1" max="1" width="3" style="175" customWidth="1"/>
    <col min="2" max="2" width="77.42578125" style="175" bestFit="1" customWidth="1"/>
    <col min="3" max="3" width="20.7109375" style="175" customWidth="1"/>
    <col min="4" max="4" width="1.7109375" style="175" customWidth="1"/>
    <col min="5" max="5" width="20.7109375" style="175" customWidth="1"/>
    <col min="6" max="6" width="1.7109375" style="175" customWidth="1"/>
    <col min="7" max="7" width="20.7109375" style="175" customWidth="1"/>
  </cols>
  <sheetData>
    <row r="1" spans="1:7">
      <c r="A1" s="241" t="s">
        <v>0</v>
      </c>
      <c r="B1" s="241"/>
      <c r="C1" s="241"/>
      <c r="D1" s="241"/>
      <c r="E1" s="241"/>
      <c r="F1" s="241"/>
      <c r="G1" s="241"/>
    </row>
    <row r="2" spans="1:7">
      <c r="A2" s="242" t="s">
        <v>154</v>
      </c>
      <c r="B2" s="242"/>
      <c r="C2" s="242"/>
      <c r="D2" s="242"/>
      <c r="E2" s="242"/>
      <c r="F2" s="242"/>
      <c r="G2" s="242"/>
    </row>
    <row r="3" spans="1:7">
      <c r="A3" s="242" t="s">
        <v>3</v>
      </c>
      <c r="B3" s="242"/>
      <c r="C3" s="242"/>
      <c r="D3" s="242"/>
      <c r="E3" s="242"/>
      <c r="F3" s="242"/>
      <c r="G3" s="242"/>
    </row>
    <row r="4" spans="1:7" ht="13.5" customHeight="1">
      <c r="D4" s="176"/>
      <c r="E4" s="176"/>
      <c r="F4" s="176"/>
      <c r="G4" s="176"/>
    </row>
    <row r="5" spans="1:7" ht="17.25" customHeight="1">
      <c r="A5" s="177"/>
      <c r="B5" s="177" t="s">
        <v>155</v>
      </c>
      <c r="C5" s="243" t="s">
        <v>105</v>
      </c>
      <c r="D5" s="243"/>
      <c r="E5" s="243"/>
      <c r="F5" s="243"/>
      <c r="G5" s="243"/>
    </row>
    <row r="6" spans="1:7">
      <c r="A6" s="177"/>
      <c r="B6" s="177" t="s">
        <v>155</v>
      </c>
      <c r="C6" s="222" t="s">
        <v>211</v>
      </c>
      <c r="D6" s="85"/>
      <c r="E6" s="222" t="s">
        <v>196</v>
      </c>
      <c r="F6" s="85"/>
      <c r="G6" s="222" t="s">
        <v>211</v>
      </c>
    </row>
    <row r="7" spans="1:7">
      <c r="A7" s="177"/>
      <c r="B7" s="177" t="s">
        <v>155</v>
      </c>
      <c r="C7" s="1" t="s">
        <v>197</v>
      </c>
      <c r="D7" s="85"/>
      <c r="E7" s="1" t="s">
        <v>197</v>
      </c>
      <c r="F7" s="85"/>
      <c r="G7" s="1" t="s">
        <v>53</v>
      </c>
    </row>
    <row r="8" spans="1:7">
      <c r="A8" s="178" t="s">
        <v>110</v>
      </c>
    </row>
    <row r="9" spans="1:7">
      <c r="B9" s="178" t="s">
        <v>156</v>
      </c>
    </row>
    <row r="10" spans="1:7">
      <c r="B10" s="179" t="s">
        <v>157</v>
      </c>
      <c r="C10" s="180"/>
      <c r="E10" s="180"/>
      <c r="G10" s="181"/>
    </row>
    <row r="11" spans="1:7">
      <c r="B11" s="175" t="s">
        <v>158</v>
      </c>
      <c r="C11" s="182">
        <v>14.2</v>
      </c>
      <c r="E11" s="182">
        <v>16.100000000000001</v>
      </c>
      <c r="G11" s="182">
        <v>15.9</v>
      </c>
    </row>
    <row r="12" spans="1:7">
      <c r="B12" s="183" t="s">
        <v>159</v>
      </c>
      <c r="C12" s="184">
        <v>0.156</v>
      </c>
      <c r="D12" s="184"/>
      <c r="E12" s="184">
        <v>0.16</v>
      </c>
      <c r="F12" s="184"/>
      <c r="G12" s="184">
        <v>0.18</v>
      </c>
    </row>
    <row r="13" spans="1:7">
      <c r="B13" s="183" t="s">
        <v>160</v>
      </c>
      <c r="C13" s="184">
        <v>0.106</v>
      </c>
      <c r="D13" s="184"/>
      <c r="E13" s="184">
        <v>0.10299999999999999</v>
      </c>
      <c r="F13" s="184"/>
      <c r="G13" s="184">
        <v>8.8999999999999996E-2</v>
      </c>
    </row>
    <row r="14" spans="1:7">
      <c r="B14" s="183" t="s">
        <v>200</v>
      </c>
      <c r="C14" s="185">
        <v>8.0000000000000002E-3</v>
      </c>
      <c r="D14" s="184"/>
      <c r="E14" s="185">
        <v>0.01</v>
      </c>
      <c r="F14" s="184"/>
      <c r="G14" s="185">
        <v>0.01</v>
      </c>
    </row>
    <row r="15" spans="1:7">
      <c r="B15" s="183" t="s">
        <v>161</v>
      </c>
      <c r="C15" s="184">
        <f>SUM(C12:C14)</f>
        <v>0.27</v>
      </c>
      <c r="D15" s="184"/>
      <c r="E15" s="184">
        <f>SUM(E12:E14)</f>
        <v>0.27300000000000002</v>
      </c>
      <c r="F15" s="184"/>
      <c r="G15" s="184">
        <f>SUM(G12:G14)</f>
        <v>0.27900000000000003</v>
      </c>
    </row>
    <row r="16" spans="1:7" ht="8.25" customHeight="1">
      <c r="C16" s="182"/>
      <c r="E16" s="182"/>
      <c r="F16" s="180"/>
    </row>
    <row r="17" spans="2:7">
      <c r="B17" s="179" t="s">
        <v>162</v>
      </c>
    </row>
    <row r="18" spans="2:7">
      <c r="B18" s="175" t="s">
        <v>163</v>
      </c>
    </row>
    <row r="19" spans="2:7">
      <c r="B19" s="186" t="s">
        <v>164</v>
      </c>
      <c r="C19" s="181">
        <v>393115</v>
      </c>
      <c r="E19" s="181">
        <v>420941</v>
      </c>
      <c r="F19" s="187"/>
      <c r="G19" s="181">
        <v>438418</v>
      </c>
    </row>
    <row r="20" spans="2:7">
      <c r="B20" s="186" t="s">
        <v>165</v>
      </c>
      <c r="C20" s="181">
        <v>55599</v>
      </c>
      <c r="E20" s="181">
        <v>82134</v>
      </c>
      <c r="F20" s="187"/>
      <c r="G20" s="181">
        <v>101255</v>
      </c>
    </row>
    <row r="21" spans="2:7" ht="9" customHeight="1"/>
    <row r="22" spans="2:7">
      <c r="B22" s="179" t="s">
        <v>166</v>
      </c>
    </row>
    <row r="23" spans="2:7">
      <c r="B23" s="214" t="s">
        <v>210</v>
      </c>
      <c r="C23" s="188">
        <v>345</v>
      </c>
      <c r="D23" s="188"/>
      <c r="E23" s="188">
        <v>429</v>
      </c>
      <c r="F23" s="188"/>
      <c r="G23" s="188">
        <f>413.5+10.3</f>
        <v>423.8</v>
      </c>
    </row>
    <row r="24" spans="2:7" ht="9" customHeight="1">
      <c r="F24" s="180"/>
      <c r="G24" s="188"/>
    </row>
    <row r="25" spans="2:7">
      <c r="B25" s="178" t="s">
        <v>167</v>
      </c>
      <c r="G25" s="184"/>
    </row>
    <row r="26" spans="2:7">
      <c r="B26" s="179" t="s">
        <v>168</v>
      </c>
      <c r="G26" s="184"/>
    </row>
    <row r="27" spans="2:7">
      <c r="B27" s="186" t="s">
        <v>169</v>
      </c>
      <c r="C27" s="180">
        <v>1.97</v>
      </c>
      <c r="E27" s="180">
        <v>2.17</v>
      </c>
      <c r="G27" s="180">
        <v>1.78</v>
      </c>
    </row>
    <row r="28" spans="2:7">
      <c r="B28" s="186" t="s">
        <v>170</v>
      </c>
      <c r="C28" s="184">
        <v>0.26600000000000001</v>
      </c>
      <c r="E28" s="184">
        <v>0.25800000000000001</v>
      </c>
      <c r="G28" s="184">
        <v>0.255</v>
      </c>
    </row>
    <row r="29" spans="2:7">
      <c r="B29" s="186" t="s">
        <v>171</v>
      </c>
      <c r="C29" s="184">
        <v>2.4E-2</v>
      </c>
      <c r="E29" s="184">
        <v>2.7E-2</v>
      </c>
      <c r="G29" s="184">
        <v>2.4E-2</v>
      </c>
    </row>
    <row r="30" spans="2:7">
      <c r="B30" s="186" t="s">
        <v>172</v>
      </c>
      <c r="C30" s="184">
        <v>5.0000000000000001E-3</v>
      </c>
      <c r="E30" s="184">
        <v>5.0000000000000001E-3</v>
      </c>
      <c r="G30" s="184">
        <v>8.0000000000000002E-3</v>
      </c>
    </row>
    <row r="31" spans="2:7">
      <c r="B31" s="186" t="s">
        <v>173</v>
      </c>
    </row>
    <row r="32" spans="2:7">
      <c r="B32" s="186" t="s">
        <v>174</v>
      </c>
      <c r="C32" s="189">
        <v>0.34599999999999997</v>
      </c>
      <c r="E32" s="189">
        <v>0.35199999999999998</v>
      </c>
      <c r="G32" s="189">
        <v>0.35799999999999998</v>
      </c>
    </row>
    <row r="33" spans="2:7">
      <c r="B33" s="186" t="s">
        <v>175</v>
      </c>
      <c r="C33" s="190">
        <f>SUM(C28:C32)</f>
        <v>0.64100000000000001</v>
      </c>
      <c r="E33" s="190">
        <f>SUM(E28:E32)</f>
        <v>0.64200000000000002</v>
      </c>
      <c r="F33" s="187"/>
      <c r="G33" s="190">
        <f>SUM(G28:G32)</f>
        <v>0.64500000000000002</v>
      </c>
    </row>
    <row r="34" spans="2:7" ht="5.25" customHeight="1">
      <c r="C34" s="184"/>
      <c r="E34" s="184"/>
      <c r="G34" s="184"/>
    </row>
    <row r="35" spans="2:7">
      <c r="B35" s="179" t="s">
        <v>195</v>
      </c>
      <c r="C35" s="184"/>
      <c r="E35" s="184"/>
      <c r="F35" s="187"/>
      <c r="G35" s="184"/>
    </row>
    <row r="36" spans="2:7">
      <c r="B36" s="186" t="s">
        <v>169</v>
      </c>
      <c r="C36" s="180">
        <v>3.16</v>
      </c>
      <c r="E36" s="180">
        <v>3.57</v>
      </c>
      <c r="G36" s="180">
        <v>3.58</v>
      </c>
    </row>
    <row r="37" spans="2:7">
      <c r="B37" s="186" t="s">
        <v>170</v>
      </c>
      <c r="C37" s="184">
        <v>0.126</v>
      </c>
      <c r="E37" s="184">
        <v>0.13600000000000001</v>
      </c>
      <c r="F37" s="187"/>
      <c r="G37" s="184">
        <v>0.11700000000000001</v>
      </c>
    </row>
    <row r="38" spans="2:7">
      <c r="B38" s="186" t="s">
        <v>171</v>
      </c>
      <c r="C38" s="184">
        <v>2.5999999999999999E-2</v>
      </c>
      <c r="E38" s="184">
        <v>2.9000000000000001E-2</v>
      </c>
      <c r="F38" s="187"/>
      <c r="G38" s="184">
        <v>2.1999999999999999E-2</v>
      </c>
    </row>
    <row r="39" spans="2:7">
      <c r="B39" s="186" t="s">
        <v>172</v>
      </c>
      <c r="C39" s="184">
        <v>4.0000000000000001E-3</v>
      </c>
      <c r="E39" s="184">
        <v>4.0000000000000001E-3</v>
      </c>
      <c r="G39" s="184">
        <v>5.0000000000000001E-3</v>
      </c>
    </row>
    <row r="40" spans="2:7">
      <c r="B40" s="186" t="s">
        <v>173</v>
      </c>
    </row>
    <row r="41" spans="2:7">
      <c r="B41" s="186" t="s">
        <v>174</v>
      </c>
      <c r="C41" s="185">
        <v>0.312</v>
      </c>
      <c r="E41" s="185">
        <v>0.311</v>
      </c>
      <c r="G41" s="185">
        <v>0.32</v>
      </c>
    </row>
    <row r="42" spans="2:7">
      <c r="B42" s="186" t="s">
        <v>175</v>
      </c>
      <c r="C42" s="184">
        <f>SUM(C37:C41)</f>
        <v>0.46799999999999997</v>
      </c>
      <c r="E42" s="184">
        <f>SUM(E37:E41)</f>
        <v>0.48</v>
      </c>
      <c r="G42" s="184">
        <f>SUM(G37:G41)</f>
        <v>0.46400000000000002</v>
      </c>
    </row>
    <row r="43" spans="2:7" ht="6.75" customHeight="1">
      <c r="C43" s="184"/>
      <c r="E43" s="184"/>
      <c r="F43" s="187"/>
      <c r="G43" s="184"/>
    </row>
    <row r="44" spans="2:7">
      <c r="B44" s="179" t="s">
        <v>176</v>
      </c>
      <c r="C44" s="184"/>
      <c r="E44" s="184"/>
      <c r="G44" s="184"/>
    </row>
    <row r="45" spans="2:7">
      <c r="B45" s="186" t="s">
        <v>169</v>
      </c>
      <c r="C45" s="180">
        <v>0.92</v>
      </c>
      <c r="E45" s="180">
        <v>1.2</v>
      </c>
      <c r="G45" s="180">
        <v>1.24</v>
      </c>
    </row>
    <row r="46" spans="2:7">
      <c r="B46" s="186" t="s">
        <v>170</v>
      </c>
      <c r="C46" s="184">
        <v>0.12</v>
      </c>
      <c r="E46" s="184">
        <v>0.122</v>
      </c>
      <c r="G46" s="184">
        <v>0.14599999999999999</v>
      </c>
    </row>
    <row r="47" spans="2:7">
      <c r="B47" s="186" t="s">
        <v>171</v>
      </c>
      <c r="C47" s="184">
        <v>2.9000000000000001E-2</v>
      </c>
      <c r="E47" s="184">
        <v>3.4000000000000002E-2</v>
      </c>
      <c r="G47" s="184">
        <v>2.7E-2</v>
      </c>
    </row>
    <row r="48" spans="2:7">
      <c r="B48" s="186" t="s">
        <v>172</v>
      </c>
      <c r="C48" s="184">
        <v>8.0000000000000002E-3</v>
      </c>
      <c r="E48" s="184">
        <v>8.9999999999999993E-3</v>
      </c>
      <c r="G48" s="184">
        <v>1.4E-2</v>
      </c>
    </row>
    <row r="49" spans="2:7">
      <c r="B49" s="186" t="s">
        <v>173</v>
      </c>
    </row>
    <row r="50" spans="2:7">
      <c r="B50" s="186" t="s">
        <v>174</v>
      </c>
      <c r="C50" s="185">
        <v>0.32200000000000001</v>
      </c>
      <c r="E50" s="185">
        <v>0.307</v>
      </c>
      <c r="F50" s="187"/>
      <c r="G50" s="185">
        <v>0.312</v>
      </c>
    </row>
    <row r="51" spans="2:7">
      <c r="B51" s="186" t="s">
        <v>175</v>
      </c>
      <c r="C51" s="184">
        <f>SUM(C46:C50)</f>
        <v>0.47899999999999998</v>
      </c>
      <c r="E51" s="184">
        <f>SUM(E46:E50)</f>
        <v>0.47199999999999998</v>
      </c>
      <c r="G51" s="184">
        <f>SUM(G46:G50)</f>
        <v>0.499</v>
      </c>
    </row>
    <row r="52" spans="2:7" ht="6.75" customHeight="1"/>
    <row r="53" spans="2:7">
      <c r="B53" s="179" t="s">
        <v>177</v>
      </c>
      <c r="C53" s="184"/>
      <c r="E53" s="184"/>
      <c r="F53" s="187"/>
      <c r="G53" s="184"/>
    </row>
    <row r="54" spans="2:7">
      <c r="B54" s="186" t="s">
        <v>169</v>
      </c>
      <c r="C54" s="191">
        <v>6.05</v>
      </c>
      <c r="E54" s="191">
        <v>6.94</v>
      </c>
      <c r="F54" s="187"/>
      <c r="G54" s="191">
        <v>6.6</v>
      </c>
    </row>
    <row r="55" spans="2:7">
      <c r="B55" s="186" t="s">
        <v>178</v>
      </c>
      <c r="C55" s="29">
        <v>77</v>
      </c>
      <c r="D55" s="29"/>
      <c r="E55" s="29">
        <v>87.2</v>
      </c>
      <c r="F55" s="29"/>
      <c r="G55" s="29">
        <v>80.7</v>
      </c>
    </row>
    <row r="56" spans="2:7">
      <c r="B56" s="186" t="s">
        <v>170</v>
      </c>
      <c r="C56" s="192">
        <v>0.17100000000000001</v>
      </c>
      <c r="D56" s="29"/>
      <c r="E56" s="192">
        <v>0.17199999999999999</v>
      </c>
      <c r="F56" s="29"/>
      <c r="G56" s="192">
        <v>0.159</v>
      </c>
    </row>
    <row r="57" spans="2:7">
      <c r="B57" s="186" t="s">
        <v>171</v>
      </c>
      <c r="C57" s="192">
        <v>2.5999999999999999E-2</v>
      </c>
      <c r="D57" s="192"/>
      <c r="E57" s="192">
        <v>2.9000000000000001E-2</v>
      </c>
      <c r="F57" s="192"/>
      <c r="G57" s="192">
        <v>2.4E-2</v>
      </c>
    </row>
    <row r="58" spans="2:7">
      <c r="B58" s="186" t="s">
        <v>172</v>
      </c>
      <c r="C58" s="185">
        <v>5.0000000000000001E-3</v>
      </c>
      <c r="E58" s="185">
        <v>5.0000000000000001E-3</v>
      </c>
      <c r="G58" s="185">
        <v>8.0000000000000002E-3</v>
      </c>
    </row>
    <row r="59" spans="2:7">
      <c r="B59" s="186" t="s">
        <v>179</v>
      </c>
      <c r="C59" s="184">
        <f>SUM(C56:C58)</f>
        <v>0.20200000000000001</v>
      </c>
      <c r="E59" s="184">
        <f>SUM(E56:E58)</f>
        <v>0.20599999999999999</v>
      </c>
      <c r="G59" s="184">
        <f>SUM(G56:G58)</f>
        <v>0.191</v>
      </c>
    </row>
    <row r="60" spans="2:7" ht="6.75" customHeight="1"/>
    <row r="61" spans="2:7">
      <c r="B61" s="179" t="s">
        <v>180</v>
      </c>
      <c r="F61" s="187"/>
    </row>
    <row r="62" spans="2:7">
      <c r="B62" s="186" t="s">
        <v>181</v>
      </c>
      <c r="C62" s="181">
        <v>331546</v>
      </c>
      <c r="E62" s="181">
        <v>383448</v>
      </c>
      <c r="G62" s="181">
        <v>329030</v>
      </c>
    </row>
    <row r="63" spans="2:7">
      <c r="B63" s="186" t="s">
        <v>182</v>
      </c>
      <c r="C63" s="193">
        <v>4.9000000000000004</v>
      </c>
      <c r="D63" s="194"/>
      <c r="E63" s="193">
        <v>5.7</v>
      </c>
      <c r="F63" s="194"/>
      <c r="G63" s="193">
        <v>4.4000000000000004</v>
      </c>
    </row>
    <row r="64" spans="2:7">
      <c r="B64" s="186" t="s">
        <v>161</v>
      </c>
      <c r="C64" s="184">
        <v>0.72399999999999998</v>
      </c>
      <c r="D64" s="194"/>
      <c r="E64" s="184">
        <v>0.71899999999999997</v>
      </c>
      <c r="F64" s="194"/>
      <c r="G64" s="184">
        <v>0.69699999999999995</v>
      </c>
    </row>
    <row r="65" spans="1:7" ht="7.5" customHeight="1">
      <c r="F65" s="181"/>
    </row>
    <row r="66" spans="1:7">
      <c r="A66" s="178" t="s">
        <v>112</v>
      </c>
      <c r="C66" s="195"/>
      <c r="E66" s="195"/>
      <c r="F66" s="181"/>
      <c r="G66" s="195"/>
    </row>
    <row r="67" spans="1:7">
      <c r="A67" s="178"/>
      <c r="B67" s="221" t="s">
        <v>183</v>
      </c>
      <c r="C67" s="195"/>
      <c r="E67" s="195"/>
      <c r="F67" s="181"/>
      <c r="G67" s="195"/>
    </row>
    <row r="68" spans="1:7">
      <c r="A68" s="178"/>
      <c r="B68" s="186" t="s">
        <v>184</v>
      </c>
      <c r="C68" s="195">
        <v>52</v>
      </c>
      <c r="E68" s="195">
        <v>47</v>
      </c>
      <c r="F68" s="181"/>
      <c r="G68" s="195">
        <v>35</v>
      </c>
    </row>
    <row r="69" spans="1:7">
      <c r="A69" s="178"/>
      <c r="B69" s="186" t="s">
        <v>185</v>
      </c>
      <c r="C69" s="196">
        <v>17</v>
      </c>
      <c r="E69" s="196">
        <v>5</v>
      </c>
      <c r="F69" s="181"/>
      <c r="G69" s="196">
        <v>6</v>
      </c>
    </row>
    <row r="70" spans="1:7" ht="6.75" customHeight="1">
      <c r="B70" s="195"/>
      <c r="C70" s="197"/>
      <c r="D70" s="188"/>
      <c r="E70" s="197"/>
      <c r="F70" s="188"/>
      <c r="G70" s="197"/>
    </row>
    <row r="71" spans="1:7">
      <c r="A71" s="178"/>
      <c r="B71" s="221" t="s">
        <v>186</v>
      </c>
      <c r="C71" s="195"/>
      <c r="E71" s="195"/>
      <c r="F71" s="181"/>
      <c r="G71" s="195"/>
    </row>
    <row r="72" spans="1:7">
      <c r="A72" s="178"/>
      <c r="B72" s="186" t="s">
        <v>187</v>
      </c>
      <c r="C72" s="195">
        <v>79</v>
      </c>
      <c r="E72" s="195">
        <v>77</v>
      </c>
      <c r="F72" s="181"/>
      <c r="G72" s="195">
        <v>67</v>
      </c>
    </row>
    <row r="73" spans="1:7">
      <c r="A73" s="178"/>
      <c r="B73" s="186" t="s">
        <v>188</v>
      </c>
      <c r="C73" s="195">
        <v>32</v>
      </c>
      <c r="E73" s="195">
        <v>9</v>
      </c>
      <c r="F73" s="181"/>
      <c r="G73" s="195">
        <v>12</v>
      </c>
    </row>
    <row r="74" spans="1:7" ht="6.75" customHeight="1">
      <c r="B74" s="195"/>
      <c r="C74" s="197"/>
      <c r="D74" s="188"/>
      <c r="E74" s="197"/>
      <c r="F74" s="188"/>
      <c r="G74" s="197"/>
    </row>
    <row r="75" spans="1:7">
      <c r="A75" s="178"/>
      <c r="B75" s="221" t="s">
        <v>189</v>
      </c>
      <c r="C75" s="195"/>
      <c r="E75" s="195"/>
      <c r="F75" s="181"/>
      <c r="G75" s="195"/>
    </row>
    <row r="76" spans="1:7">
      <c r="A76" s="178"/>
      <c r="B76" s="186" t="s">
        <v>190</v>
      </c>
      <c r="C76" s="197">
        <v>2709</v>
      </c>
      <c r="D76" s="188"/>
      <c r="E76" s="197">
        <v>2667</v>
      </c>
      <c r="F76" s="188"/>
      <c r="G76" s="197">
        <v>2581</v>
      </c>
    </row>
    <row r="77" spans="1:7">
      <c r="A77" s="178"/>
      <c r="B77" s="186" t="s">
        <v>191</v>
      </c>
      <c r="C77" s="197">
        <v>782</v>
      </c>
      <c r="D77" s="188"/>
      <c r="E77" s="197">
        <v>755</v>
      </c>
      <c r="F77" s="188"/>
      <c r="G77" s="197">
        <v>758</v>
      </c>
    </row>
    <row r="78" spans="1:7" ht="7.5" customHeight="1">
      <c r="B78" s="195"/>
    </row>
    <row r="79" spans="1:7">
      <c r="A79" s="178" t="s">
        <v>114</v>
      </c>
      <c r="C79" s="195"/>
      <c r="E79" s="195"/>
      <c r="G79" s="195"/>
    </row>
    <row r="80" spans="1:7">
      <c r="B80" s="178" t="s">
        <v>192</v>
      </c>
      <c r="C80" s="198"/>
      <c r="D80" s="198"/>
      <c r="E80" s="198"/>
      <c r="F80" s="198"/>
    </row>
    <row r="81" spans="2:7">
      <c r="B81" s="175" t="s">
        <v>193</v>
      </c>
      <c r="C81" s="198">
        <v>32</v>
      </c>
      <c r="D81" s="198"/>
      <c r="E81" s="198">
        <v>57</v>
      </c>
      <c r="F81" s="198"/>
      <c r="G81" s="198">
        <v>45</v>
      </c>
    </row>
    <row r="82" spans="2:7">
      <c r="B82" s="175" t="s">
        <v>194</v>
      </c>
      <c r="C82" s="198">
        <v>638</v>
      </c>
      <c r="D82" s="198"/>
      <c r="E82" s="198">
        <v>652</v>
      </c>
      <c r="F82" s="198"/>
      <c r="G82" s="198">
        <v>512</v>
      </c>
    </row>
    <row r="83" spans="2:7">
      <c r="B83" s="195"/>
      <c r="C83" s="199"/>
      <c r="E83" s="199"/>
    </row>
    <row r="84" spans="2:7">
      <c r="C84" s="200"/>
      <c r="E84" s="200"/>
      <c r="G84" s="195"/>
    </row>
    <row r="85" spans="2:7">
      <c r="G85" s="198"/>
    </row>
    <row r="86" spans="2:7">
      <c r="G86" s="198"/>
    </row>
    <row r="87" spans="2:7">
      <c r="G87" s="198"/>
    </row>
    <row r="90" spans="2:7">
      <c r="D90" s="176"/>
      <c r="E90" s="176"/>
      <c r="F90" s="176"/>
      <c r="G90" s="176"/>
    </row>
    <row r="91" spans="2:7">
      <c r="D91" s="176"/>
      <c r="E91" s="176"/>
      <c r="F91" s="176"/>
      <c r="G91" s="176"/>
    </row>
    <row r="92" spans="2:7">
      <c r="D92" s="176"/>
      <c r="E92" s="176"/>
      <c r="F92" s="176"/>
      <c r="G92" s="176"/>
    </row>
    <row r="93" spans="2:7">
      <c r="D93" s="176"/>
      <c r="E93" s="176"/>
      <c r="F93" s="176"/>
      <c r="G93" s="176"/>
    </row>
    <row r="94" spans="2:7">
      <c r="D94" s="176"/>
      <c r="E94" s="176"/>
      <c r="F94" s="176"/>
      <c r="G94" s="176"/>
    </row>
  </sheetData>
  <mergeCells count="4">
    <mergeCell ref="A1:G1"/>
    <mergeCell ref="A2:G2"/>
    <mergeCell ref="A3:G3"/>
    <mergeCell ref="C5:G5"/>
  </mergeCells>
  <pageMargins left="0.7" right="0.7" top="0.75" bottom="0.75" header="0.3" footer="0.3"/>
  <pageSetup scale="5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Income Statement</vt:lpstr>
      <vt:lpstr>Detailed Revenue</vt:lpstr>
      <vt:lpstr>Balance Sheet</vt:lpstr>
      <vt:lpstr>non-GAAP Net Inc &amp; Op Inc</vt:lpstr>
      <vt:lpstr>non-GAAP Op Exp</vt:lpstr>
      <vt:lpstr>Operating stats</vt:lpstr>
      <vt:lpstr>'Balance Sheet'!Print_Area</vt:lpstr>
      <vt:lpstr>'Detailed Revenue'!Print_Area</vt:lpstr>
      <vt:lpstr>'Income Statement'!Print_Area</vt:lpstr>
      <vt:lpstr>'non-GAAP Net Inc &amp; Op Inc'!Print_Area</vt:lpstr>
      <vt:lpstr>'non-GAAP Op Exp'!Print_Area</vt:lpstr>
      <vt:lpstr>'non-GAAP Net Inc &amp; Op Inc'!Print_Titles</vt:lpstr>
      <vt:lpstr>'non-GAAP Op Exp'!Print_Titles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Ed Ditmire</cp:lastModifiedBy>
  <cp:lastPrinted>2014-04-15T21:37:00Z</cp:lastPrinted>
  <dcterms:created xsi:type="dcterms:W3CDTF">2013-03-25T17:15:27Z</dcterms:created>
  <dcterms:modified xsi:type="dcterms:W3CDTF">2014-07-23T19:26:52Z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