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2" yWindow="1068" windowWidth="12336" windowHeight="8976" tabRatio="860" activeTab="5"/>
  </bookViews>
  <sheets>
    <sheet name="Income Statement" sheetId="2" r:id="rId1"/>
    <sheet name="Detailed Revenue" sheetId="13" r:id="rId2"/>
    <sheet name="Balance Sheet" sheetId="5" r:id="rId3"/>
    <sheet name="non-GAAP Net Inc &amp; Op Inc" sheetId="10" r:id="rId4"/>
    <sheet name="non-GAAP Op Exp" sheetId="11" r:id="rId5"/>
    <sheet name="Operating stats" sheetId="1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Fill" localSheetId="2" hidden="1">'[1]Segment to Legal'!$CW$1:$CW$86</definedName>
    <definedName name="_Fill" localSheetId="1" hidden="1">'[1]Segment to Legal'!$CW$1:$CW$86</definedName>
    <definedName name="_Fill" hidden="1">'[2]Segment to Legal'!$CW$1:$CW$86</definedName>
    <definedName name="BalanceSheetActivityQTD_Text_page1_F1" localSheetId="1">#REF!</definedName>
    <definedName name="BalanceSheetActivityQTD_Text_page1_F1" localSheetId="0">#REF!</definedName>
    <definedName name="BalanceSheetActivityQTD_Text_page1_F1" localSheetId="3">#REF!</definedName>
    <definedName name="BalanceSheetActivityQTD_Text_page1_F1" localSheetId="4">#REF!</definedName>
    <definedName name="BalanceSheetActivityQTD_Text_page1_F1" localSheetId="5">#REF!</definedName>
    <definedName name="BalanceSheetActivityQTD_Text_page1_F1">#REF!</definedName>
    <definedName name="BalanceSheetActivityQTD_Text_page1_F2" localSheetId="1">#REF!</definedName>
    <definedName name="BalanceSheetActivityQTD_Text_page1_F2" localSheetId="0">#REF!</definedName>
    <definedName name="BalanceSheetActivityQTD_Text_page1_F2" localSheetId="3">#REF!</definedName>
    <definedName name="BalanceSheetActivityQTD_Text_page1_F2" localSheetId="4">#REF!</definedName>
    <definedName name="BalanceSheetActivityQTD_Text_page1_F2" localSheetId="5">#REF!</definedName>
    <definedName name="BalanceSheetActivityQTD_Text_page1_F2">#REF!</definedName>
    <definedName name="BalanceSheetActivityQTD_Text_page1_F3" localSheetId="1">#REF!</definedName>
    <definedName name="BalanceSheetActivityQTD_Text_page1_F3" localSheetId="0">#REF!</definedName>
    <definedName name="BalanceSheetActivityQTD_Text_page1_F3" localSheetId="3">#REF!</definedName>
    <definedName name="BalanceSheetActivityQTD_Text_page1_F3" localSheetId="4">#REF!</definedName>
    <definedName name="BalanceSheetActivityQTD_Text_page1_F3" localSheetId="5">#REF!</definedName>
    <definedName name="BalanceSheetActivityQTD_Text_page1_F3">#REF!</definedName>
    <definedName name="BalanceSheetActivityQTD_Text_page1_F4" localSheetId="1">#REF!</definedName>
    <definedName name="BalanceSheetActivityQTD_Text_page1_F4" localSheetId="0">#REF!</definedName>
    <definedName name="BalanceSheetActivityQTD_Text_page1_F4" localSheetId="3">#REF!</definedName>
    <definedName name="BalanceSheetActivityQTD_Text_page1_F4" localSheetId="4">#REF!</definedName>
    <definedName name="BalanceSheetActivityQTD_Text_page1_F4" localSheetId="5">#REF!</definedName>
    <definedName name="BalanceSheetActivityQTD_Text_page1_F4">#REF!</definedName>
    <definedName name="BalanceSheetActivityQTD_Text_page1_F5" localSheetId="1">#REF!</definedName>
    <definedName name="BalanceSheetActivityQTD_Text_page1_F5" localSheetId="0">#REF!</definedName>
    <definedName name="BalanceSheetActivityQTD_Text_page1_F5" localSheetId="3">#REF!</definedName>
    <definedName name="BalanceSheetActivityQTD_Text_page1_F5" localSheetId="4">#REF!</definedName>
    <definedName name="BalanceSheetActivityQTD_Text_page1_F5" localSheetId="5">#REF!</definedName>
    <definedName name="BalanceSheetActivityQTD_Text_page1_F5">#REF!</definedName>
    <definedName name="Chart_Label_Update" localSheetId="2">[3]!Chart_Label_Update</definedName>
    <definedName name="Chart_Label_Update" localSheetId="1">[3]!Chart_Label_Update</definedName>
    <definedName name="Chart_Label_Update">[4]!Chart_Label_Update</definedName>
    <definedName name="ConsolidatedBalanceSheets1_List_Page1_B1" localSheetId="1">#REF!</definedName>
    <definedName name="ConsolidatedBalanceSheets1_List_Page1_B1" localSheetId="0">#REF!</definedName>
    <definedName name="ConsolidatedBalanceSheets1_List_Page1_B1" localSheetId="3">#REF!</definedName>
    <definedName name="ConsolidatedBalanceSheets1_List_Page1_B1" localSheetId="4">#REF!</definedName>
    <definedName name="ConsolidatedBalanceSheets1_List_Page1_B1" localSheetId="5">#REF!</definedName>
    <definedName name="ConsolidatedBalanceSheets1_List_Page1_B1">#REF!</definedName>
    <definedName name="ConsolidatedBalanceSheets1_Text_Page1_H1P1T1" localSheetId="1">#REF!</definedName>
    <definedName name="ConsolidatedBalanceSheets1_Text_Page1_H1P1T1" localSheetId="0">#REF!</definedName>
    <definedName name="ConsolidatedBalanceSheets1_Text_Page1_H1P1T1" localSheetId="3">#REF!</definedName>
    <definedName name="ConsolidatedBalanceSheets1_Text_Page1_H1P1T1" localSheetId="4">#REF!</definedName>
    <definedName name="ConsolidatedBalanceSheets1_Text_Page1_H1P1T1" localSheetId="5">#REF!</definedName>
    <definedName name="ConsolidatedBalanceSheets1_Text_Page1_H1P1T1">#REF!</definedName>
    <definedName name="ConsolidatedBalanceSheets1_Text_Page1_H1P1T2" localSheetId="1">#REF!</definedName>
    <definedName name="ConsolidatedBalanceSheets1_Text_Page1_H1P1T2" localSheetId="0">#REF!</definedName>
    <definedName name="ConsolidatedBalanceSheets1_Text_Page1_H1P1T2" localSheetId="3">#REF!</definedName>
    <definedName name="ConsolidatedBalanceSheets1_Text_Page1_H1P1T2" localSheetId="4">#REF!</definedName>
    <definedName name="ConsolidatedBalanceSheets1_Text_Page1_H1P1T2" localSheetId="5">#REF!</definedName>
    <definedName name="ConsolidatedBalanceSheets1_Text_Page1_H1P1T2">#REF!</definedName>
    <definedName name="ConsolidatedBalanceSheets1_Text_Page1_H1P1T3" localSheetId="1">#REF!</definedName>
    <definedName name="ConsolidatedBalanceSheets1_Text_Page1_H1P1T3" localSheetId="0">#REF!</definedName>
    <definedName name="ConsolidatedBalanceSheets1_Text_Page1_H1P1T3" localSheetId="3">#REF!</definedName>
    <definedName name="ConsolidatedBalanceSheets1_Text_Page1_H1P1T3" localSheetId="4">#REF!</definedName>
    <definedName name="ConsolidatedBalanceSheets1_Text_Page1_H1P1T3" localSheetId="5">#REF!</definedName>
    <definedName name="ConsolidatedBalanceSheets1_Text_Page1_H1P1T3">#REF!</definedName>
    <definedName name="NvsASD">"V2002-06-30"</definedName>
    <definedName name="NvsAutoDrillOk">"VN"</definedName>
    <definedName name="NvsElapsedTime" localSheetId="0">0.0011342592551955</definedName>
    <definedName name="NvsElapsedTime">0.0011342592551955</definedName>
    <definedName name="NvsEndTime" localSheetId="0">37461.7515509259</definedName>
    <definedName name="NvsEndTime">37461.7515509259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"V2001-12-31"</definedName>
    <definedName name="NvsPanelSetid">"VMASTR"</definedName>
    <definedName name="NvsReqBU">"VELIM2"</definedName>
    <definedName name="NvsReqBUOnly">"VN"</definedName>
    <definedName name="NvsTransLed">"VN"</definedName>
    <definedName name="NvsTreeASD">"V2002-06-30"</definedName>
    <definedName name="NvsValTbl.ACCOUNT">"GL_ACCOUNT_TBL"</definedName>
    <definedName name="NvsValTbl.BUSINESS_UNIT">"BUS_UNIT_TBL_GL"</definedName>
    <definedName name="NvsValTbl.DEPTID">"DEPARTMENT_TBL"</definedName>
    <definedName name="NvsValTbl.NASD_LOC">"NASD_LOC_TBL"</definedName>
    <definedName name="NvsValTbl.PROJECT">"PROJECT_TBL"</definedName>
    <definedName name="Page1" localSheetId="2">#REF!</definedName>
    <definedName name="Page1" localSheetId="1">#REF!</definedName>
    <definedName name="Page1" localSheetId="0">#REF!</definedName>
    <definedName name="Page1" localSheetId="3">#REF!</definedName>
    <definedName name="Page1" localSheetId="4">#REF!</definedName>
    <definedName name="Page1" localSheetId="5">#REF!</definedName>
    <definedName name="Page1">#REF!</definedName>
    <definedName name="Page2" localSheetId="2">#REF!</definedName>
    <definedName name="Page2" localSheetId="1">#REF!</definedName>
    <definedName name="Page2" localSheetId="0">#REF!</definedName>
    <definedName name="Page2" localSheetId="3">#REF!</definedName>
    <definedName name="Page2" localSheetId="4">#REF!</definedName>
    <definedName name="Page2" localSheetId="5">#REF!</definedName>
    <definedName name="Page2">#REF!</definedName>
    <definedName name="Page3" localSheetId="2">'[1]Segment to Legal'!$AA$13</definedName>
    <definedName name="Page3" localSheetId="1">'[1]Segment to Legal'!$AA$13</definedName>
    <definedName name="Page3">'[2]Segment to Legal'!$AA$13</definedName>
    <definedName name="Page4" localSheetId="1">#REF!</definedName>
    <definedName name="Page4" localSheetId="5">#REF!</definedName>
    <definedName name="Page4">#REF!</definedName>
    <definedName name="PageA" localSheetId="2">#REF!</definedName>
    <definedName name="PageA" localSheetId="1">#REF!</definedName>
    <definedName name="PageA" localSheetId="0">#REF!</definedName>
    <definedName name="PageA" localSheetId="3">#REF!</definedName>
    <definedName name="PageA" localSheetId="4">#REF!</definedName>
    <definedName name="PageA" localSheetId="5">#REF!</definedName>
    <definedName name="PageA">#REF!</definedName>
    <definedName name="_xlnm.Print_Area" localSheetId="2">'Balance Sheet'!$A$1:$I$51</definedName>
    <definedName name="_xlnm.Print_Area" localSheetId="1">'Detailed Revenue'!$A$1:$J$47</definedName>
    <definedName name="_xlnm.Print_Area" localSheetId="0">'Income Statement'!$A$1:$H$57</definedName>
    <definedName name="_xlnm.Print_Area" localSheetId="3">'non-GAAP Net Inc &amp; Op Inc'!$A$1:$H$104</definedName>
    <definedName name="_xlnm.Print_Area" localSheetId="4">'non-GAAP Op Exp'!$A$1:$I$54</definedName>
    <definedName name="_xlnm.Print_Titles" localSheetId="3">'non-GAAP Net Inc &amp; Op Inc'!$1:$10</definedName>
    <definedName name="_xlnm.Print_Titles" localSheetId="4">'non-GAAP Op Exp'!$1:$5</definedName>
    <definedName name="QuarterlyRevenueDetail_List_Page1_B1" localSheetId="1">#REF!</definedName>
    <definedName name="QuarterlyRevenueDetail_List_Page1_B1" localSheetId="0">#REF!</definedName>
    <definedName name="QuarterlyRevenueDetail_List_Page1_B1" localSheetId="3">#REF!</definedName>
    <definedName name="QuarterlyRevenueDetail_List_Page1_B1" localSheetId="4">#REF!</definedName>
    <definedName name="QuarterlyRevenueDetail_List_Page1_B1" localSheetId="5">#REF!</definedName>
    <definedName name="QuarterlyRevenueDetail_List_Page1_B1">#REF!</definedName>
    <definedName name="QuarterlyRevenueDetail_List_Page1_B2" localSheetId="1">#REF!</definedName>
    <definedName name="QuarterlyRevenueDetail_List_Page1_B2" localSheetId="0">#REF!</definedName>
    <definedName name="QuarterlyRevenueDetail_List_Page1_B2" localSheetId="3">#REF!</definedName>
    <definedName name="QuarterlyRevenueDetail_List_Page1_B2" localSheetId="4">#REF!</definedName>
    <definedName name="QuarterlyRevenueDetail_List_Page1_B2" localSheetId="5">#REF!</definedName>
    <definedName name="QuarterlyRevenueDetail_List_Page1_B2">#REF!</definedName>
    <definedName name="QuarterlyRevenueDetail_Text_Page1_H1P1T1" localSheetId="1">#REF!</definedName>
    <definedName name="QuarterlyRevenueDetail_Text_Page1_H1P1T1" localSheetId="0">#REF!</definedName>
    <definedName name="QuarterlyRevenueDetail_Text_Page1_H1P1T1" localSheetId="3">#REF!</definedName>
    <definedName name="QuarterlyRevenueDetail_Text_Page1_H1P1T1" localSheetId="4">#REF!</definedName>
    <definedName name="QuarterlyRevenueDetail_Text_Page1_H1P1T1" localSheetId="5">#REF!</definedName>
    <definedName name="QuarterlyRevenueDetail_Text_Page1_H1P1T1">#REF!</definedName>
    <definedName name="QuarterlyRevenueDetail_Text_Page1_H1P1T2" localSheetId="1">#REF!</definedName>
    <definedName name="QuarterlyRevenueDetail_Text_Page1_H1P1T2" localSheetId="0">#REF!</definedName>
    <definedName name="QuarterlyRevenueDetail_Text_Page1_H1P1T2" localSheetId="3">#REF!</definedName>
    <definedName name="QuarterlyRevenueDetail_Text_Page1_H1P1T2" localSheetId="4">#REF!</definedName>
    <definedName name="QuarterlyRevenueDetail_Text_Page1_H1P1T2" localSheetId="5">#REF!</definedName>
    <definedName name="QuarterlyRevenueDetail_Text_Page1_H1P1T2">#REF!</definedName>
    <definedName name="QuarterlyRevenueDetail_Text_Page1_H1P1T3" localSheetId="1">#REF!</definedName>
    <definedName name="QuarterlyRevenueDetail_Text_Page1_H1P1T3" localSheetId="0">#REF!</definedName>
    <definedName name="QuarterlyRevenueDetail_Text_Page1_H1P1T3" localSheetId="3">#REF!</definedName>
    <definedName name="QuarterlyRevenueDetail_Text_Page1_H1P1T3" localSheetId="4">#REF!</definedName>
    <definedName name="QuarterlyRevenueDetail_Text_Page1_H1P1T3" localSheetId="5">#REF!</definedName>
    <definedName name="QuarterlyRevenueDetail_Text_Page1_H1P1T3">#REF!</definedName>
    <definedName name="QuarterlyRevenueDetail_Text_Page1_H1P1T4" localSheetId="1">#REF!</definedName>
    <definedName name="QuarterlyRevenueDetail_Text_Page1_H1P1T4" localSheetId="0">#REF!</definedName>
    <definedName name="QuarterlyRevenueDetail_Text_Page1_H1P1T4" localSheetId="3">#REF!</definedName>
    <definedName name="QuarterlyRevenueDetail_Text_Page1_H1P1T4" localSheetId="4">#REF!</definedName>
    <definedName name="QuarterlyRevenueDetail_Text_Page1_H1P1T4" localSheetId="5">#REF!</definedName>
    <definedName name="QuarterlyRevenueDetail_Text_Page1_H1P1T4">#REF!</definedName>
    <definedName name="QuarterlyTrendsRevenuesandExpenses_List_Page1_B1" localSheetId="1">#REF!</definedName>
    <definedName name="QuarterlyTrendsRevenuesandExpenses_List_Page1_B1" localSheetId="0">#REF!</definedName>
    <definedName name="QuarterlyTrendsRevenuesandExpenses_List_Page1_B1" localSheetId="3">#REF!</definedName>
    <definedName name="QuarterlyTrendsRevenuesandExpenses_List_Page1_B1" localSheetId="4">#REF!</definedName>
    <definedName name="QuarterlyTrendsRevenuesandExpenses_List_Page1_B1" localSheetId="5">#REF!</definedName>
    <definedName name="QuarterlyTrendsRevenuesandExpenses_List_Page1_B1">#REF!</definedName>
    <definedName name="QuarterlyTrendsRevenuesandExpenses_List_Page1_B2" localSheetId="1">#REF!</definedName>
    <definedName name="QuarterlyTrendsRevenuesandExpenses_List_Page1_B2" localSheetId="0">#REF!</definedName>
    <definedName name="QuarterlyTrendsRevenuesandExpenses_List_Page1_B2" localSheetId="3">#REF!</definedName>
    <definedName name="QuarterlyTrendsRevenuesandExpenses_List_Page1_B2" localSheetId="4">#REF!</definedName>
    <definedName name="QuarterlyTrendsRevenuesandExpenses_List_Page1_B2" localSheetId="5">#REF!</definedName>
    <definedName name="QuarterlyTrendsRevenuesandExpenses_List_Page1_B2">#REF!</definedName>
    <definedName name="QuarterlyTrendsRevenuesandExpenses_Text_Page1_H1P1T1" localSheetId="1">#REF!</definedName>
    <definedName name="QuarterlyTrendsRevenuesandExpenses_Text_Page1_H1P1T1" localSheetId="0">#REF!</definedName>
    <definedName name="QuarterlyTrendsRevenuesandExpenses_Text_Page1_H1P1T1" localSheetId="3">#REF!</definedName>
    <definedName name="QuarterlyTrendsRevenuesandExpenses_Text_Page1_H1P1T1" localSheetId="4">#REF!</definedName>
    <definedName name="QuarterlyTrendsRevenuesandExpenses_Text_Page1_H1P1T1" localSheetId="5">#REF!</definedName>
    <definedName name="QuarterlyTrendsRevenuesandExpenses_Text_Page1_H1P1T1">#REF!</definedName>
    <definedName name="QuarterlyTrendsRevenuesandExpenses_Text_Page1_H1P1T2" localSheetId="1">#REF!</definedName>
    <definedName name="QuarterlyTrendsRevenuesandExpenses_Text_Page1_H1P1T2" localSheetId="0">#REF!</definedName>
    <definedName name="QuarterlyTrendsRevenuesandExpenses_Text_Page1_H1P1T2" localSheetId="3">#REF!</definedName>
    <definedName name="QuarterlyTrendsRevenuesandExpenses_Text_Page1_H1P1T2" localSheetId="4">#REF!</definedName>
    <definedName name="QuarterlyTrendsRevenuesandExpenses_Text_Page1_H1P1T2" localSheetId="5">#REF!</definedName>
    <definedName name="QuarterlyTrendsRevenuesandExpenses_Text_Page1_H1P1T2">#REF!</definedName>
    <definedName name="QuarterlyTrendsRevenuesandExpenses_Text_Page1_H1P1T3" localSheetId="1">#REF!</definedName>
    <definedName name="QuarterlyTrendsRevenuesandExpenses_Text_Page1_H1P1T3" localSheetId="0">#REF!</definedName>
    <definedName name="QuarterlyTrendsRevenuesandExpenses_Text_Page1_H1P1T3" localSheetId="3">#REF!</definedName>
    <definedName name="QuarterlyTrendsRevenuesandExpenses_Text_Page1_H1P1T3" localSheetId="4">#REF!</definedName>
    <definedName name="QuarterlyTrendsRevenuesandExpenses_Text_Page1_H1P1T3" localSheetId="5">#REF!</definedName>
    <definedName name="QuarterlyTrendsRevenuesandExpenses_Text_Page1_H1P1T3">#REF!</definedName>
    <definedName name="QuarterlyTrendsRevenuesandExpenses_Text_Page1_H1P1T4" localSheetId="1">#REF!</definedName>
    <definedName name="QuarterlyTrendsRevenuesandExpenses_Text_Page1_H1P1T4" localSheetId="0">#REF!</definedName>
    <definedName name="QuarterlyTrendsRevenuesandExpenses_Text_Page1_H1P1T4" localSheetId="3">#REF!</definedName>
    <definedName name="QuarterlyTrendsRevenuesandExpenses_Text_Page1_H1P1T4" localSheetId="4">#REF!</definedName>
    <definedName name="QuarterlyTrendsRevenuesandExpenses_Text_Page1_H1P1T4" localSheetId="5">#REF!</definedName>
    <definedName name="QuarterlyTrendsRevenuesandExpenses_Text_Page1_H1P1T4">#REF!</definedName>
    <definedName name="Range67000" localSheetId="2">[5]HyperionImport!$C$2:$E$16</definedName>
    <definedName name="Range67000" localSheetId="1">[5]HyperionImport!$C$2:$E$16</definedName>
    <definedName name="Range67000">[6]HyperionImport!$C$2:$E$16</definedName>
    <definedName name="Range67010" localSheetId="2">[7]HyperionImport!$C$2:$E$17</definedName>
    <definedName name="Range67010" localSheetId="1">[7]HyperionImport!$C$2:$E$17</definedName>
    <definedName name="Range67010">[8]HyperionImport!$C$2:$E$17</definedName>
    <definedName name="shiv" localSheetId="1">#REF!</definedName>
    <definedName name="shiv" localSheetId="5">#REF!</definedName>
    <definedName name="shiv">#REF!</definedName>
    <definedName name="Text" localSheetId="1">#REF!</definedName>
    <definedName name="Text" localSheetId="0">#REF!</definedName>
    <definedName name="Text" localSheetId="3">#REF!</definedName>
    <definedName name="Text" localSheetId="4">#REF!</definedName>
    <definedName name="Text" localSheetId="5">#REF!</definedName>
    <definedName name="Text">#REF!</definedName>
    <definedName name="upstDataMap" localSheetId="5">#REF!</definedName>
    <definedName name="upstDataMap">#REF!</definedName>
  </definedNames>
  <calcPr calcId="145621"/>
</workbook>
</file>

<file path=xl/calcChain.xml><?xml version="1.0" encoding="utf-8"?>
<calcChain xmlns="http://schemas.openxmlformats.org/spreadsheetml/2006/main">
  <c r="G34" i="2" l="1"/>
  <c r="E34" i="2"/>
  <c r="C34" i="2"/>
  <c r="E27" i="15" l="1"/>
  <c r="E15" i="15"/>
  <c r="G27" i="15" l="1"/>
  <c r="G29" i="15" s="1"/>
  <c r="G15" i="15"/>
  <c r="C27" i="15"/>
  <c r="C29" i="15" s="1"/>
  <c r="C15" i="15"/>
  <c r="G25" i="10" l="1"/>
  <c r="E25" i="10"/>
  <c r="C25" i="10"/>
  <c r="G57" i="10" l="1"/>
  <c r="E57" i="10"/>
  <c r="C57" i="10"/>
  <c r="G45" i="13" l="1"/>
  <c r="G39" i="13"/>
  <c r="G27" i="13"/>
  <c r="G20" i="13"/>
  <c r="G31" i="13" s="1"/>
  <c r="G14" i="13"/>
  <c r="G47" i="13" l="1"/>
  <c r="G48" i="5"/>
  <c r="G50" i="5" s="1"/>
  <c r="G33" i="5"/>
  <c r="G38" i="5" s="1"/>
  <c r="G16" i="5"/>
  <c r="G22" i="5" s="1"/>
  <c r="G51" i="5" l="1"/>
  <c r="G17" i="2" l="1"/>
  <c r="G14" i="2"/>
  <c r="G13" i="2"/>
  <c r="G11" i="2"/>
  <c r="E17" i="2"/>
  <c r="E14" i="2"/>
  <c r="E13" i="2"/>
  <c r="E11" i="2"/>
  <c r="C17" i="2"/>
  <c r="C14" i="2"/>
  <c r="C13" i="2"/>
  <c r="C11" i="2"/>
  <c r="E15" i="2" l="1"/>
  <c r="G15" i="2"/>
  <c r="C15" i="2"/>
  <c r="I45" i="13" l="1"/>
  <c r="G19" i="2" s="1"/>
  <c r="E19" i="2"/>
  <c r="E45" i="13"/>
  <c r="C19" i="2" s="1"/>
  <c r="I39" i="13"/>
  <c r="G18" i="2" s="1"/>
  <c r="E18" i="2"/>
  <c r="E39" i="13"/>
  <c r="C18" i="2" s="1"/>
  <c r="I27" i="13"/>
  <c r="E27" i="13"/>
  <c r="I20" i="13"/>
  <c r="E20" i="13"/>
  <c r="I14" i="13"/>
  <c r="E14" i="13"/>
  <c r="I31" i="13" l="1"/>
  <c r="I47" i="13" s="1"/>
  <c r="E31" i="13"/>
  <c r="E47" i="13" s="1"/>
  <c r="G13" i="11" l="1"/>
  <c r="G25" i="11" l="1"/>
  <c r="G27" i="11" s="1"/>
  <c r="E25" i="11"/>
  <c r="C25" i="11"/>
  <c r="G28" i="10"/>
  <c r="G34" i="10" s="1"/>
  <c r="E28" i="10"/>
  <c r="C28" i="10"/>
  <c r="C34" i="10" s="1"/>
  <c r="E34" i="10" l="1"/>
  <c r="E13" i="11" l="1"/>
  <c r="E27" i="11" s="1"/>
  <c r="C13" i="11" l="1"/>
  <c r="C27" i="11" s="1"/>
  <c r="E33" i="5" l="1"/>
  <c r="E38" i="5" s="1"/>
  <c r="E16" i="5"/>
  <c r="E22" i="5" s="1"/>
  <c r="E48" i="5"/>
  <c r="E50" i="5" s="1"/>
  <c r="E51" i="5" l="1"/>
  <c r="G21" i="2"/>
  <c r="G36" i="2" l="1"/>
  <c r="G43" i="2" s="1"/>
  <c r="G62" i="10"/>
  <c r="E21" i="2"/>
  <c r="C21" i="2"/>
  <c r="C62" i="10" s="1"/>
  <c r="G46" i="2" l="1"/>
  <c r="G11" i="10" s="1"/>
  <c r="G45" i="10"/>
  <c r="G59" i="10" s="1"/>
  <c r="G64" i="10" s="1"/>
  <c r="E36" i="2"/>
  <c r="E62" i="10"/>
  <c r="C36" i="2"/>
  <c r="C43" i="2" s="1"/>
  <c r="G50" i="2" l="1"/>
  <c r="G51" i="2"/>
  <c r="G30" i="10"/>
  <c r="E45" i="10"/>
  <c r="E59" i="10" s="1"/>
  <c r="E64" i="10" s="1"/>
  <c r="E43" i="2"/>
  <c r="E46" i="2" s="1"/>
  <c r="E11" i="10" s="1"/>
  <c r="C46" i="2"/>
  <c r="C11" i="10" s="1"/>
  <c r="C45" i="10"/>
  <c r="C59" i="10" s="1"/>
  <c r="C64" i="10" s="1"/>
  <c r="C50" i="2" l="1"/>
  <c r="C51" i="2"/>
  <c r="E51" i="2"/>
  <c r="E50" i="2"/>
  <c r="E30" i="10"/>
  <c r="C33" i="10"/>
  <c r="C36" i="10" s="1"/>
  <c r="G33" i="10"/>
  <c r="G36" i="10" s="1"/>
  <c r="E33" i="10" l="1"/>
  <c r="E36" i="10" s="1"/>
  <c r="C30" i="10"/>
</calcChain>
</file>

<file path=xl/sharedStrings.xml><?xml version="1.0" encoding="utf-8"?>
<sst xmlns="http://schemas.openxmlformats.org/spreadsheetml/2006/main" count="329" uniqueCount="241">
  <si>
    <t>The NASDAQ OMX Group, Inc.</t>
  </si>
  <si>
    <t>Revenue Detail</t>
  </si>
  <si>
    <t>(in millions)</t>
  </si>
  <si>
    <t>(unaudited)</t>
  </si>
  <si>
    <t xml:space="preserve">       Transaction rebates </t>
  </si>
  <si>
    <t xml:space="preserve">       Brokerage, clearance and exchange fees </t>
  </si>
  <si>
    <t>Access and Broker Services Revenues</t>
  </si>
  <si>
    <t xml:space="preserve">Condensed Consolidated Statements of Income </t>
  </si>
  <si>
    <t>(in millions, except per share amounts)</t>
  </si>
  <si>
    <t>Transaction rebates</t>
  </si>
  <si>
    <t>Brokerage, clearance and exchange fees</t>
  </si>
  <si>
    <t>Compensation and benefits</t>
  </si>
  <si>
    <t>Marketing and advertising</t>
  </si>
  <si>
    <t>Depreciation and amortization</t>
  </si>
  <si>
    <t>Professional and contract services</t>
  </si>
  <si>
    <r>
      <t>Computer operations and</t>
    </r>
    <r>
      <rPr>
        <b/>
        <sz val="10"/>
        <rFont val="Verdana"/>
        <family val="2"/>
      </rPr>
      <t xml:space="preserve"> data communications</t>
    </r>
  </si>
  <si>
    <t>Occupancy</t>
  </si>
  <si>
    <t>Regulatory</t>
  </si>
  <si>
    <t>Merger and strategic initiatives</t>
  </si>
  <si>
    <t>General, administrative and other</t>
  </si>
  <si>
    <t xml:space="preserve">  Total operating expenses</t>
  </si>
  <si>
    <t xml:space="preserve">Operating income </t>
  </si>
  <si>
    <t>Income before income taxes</t>
  </si>
  <si>
    <t>Income tax provision</t>
  </si>
  <si>
    <t>Weighted-average common shares outstanding</t>
  </si>
  <si>
    <t xml:space="preserve">   for earnings per share:</t>
  </si>
  <si>
    <t xml:space="preserve">   Diluted</t>
  </si>
  <si>
    <t>December 31,</t>
  </si>
  <si>
    <t>Assets</t>
  </si>
  <si>
    <t>Current assets:</t>
  </si>
  <si>
    <t>Cash and cash equivalents</t>
  </si>
  <si>
    <t>Restricted cash</t>
  </si>
  <si>
    <t>Financial investments, at fair value</t>
  </si>
  <si>
    <t>Receivables, net</t>
  </si>
  <si>
    <t>Deferred tax assets</t>
  </si>
  <si>
    <t>Default funds and margin deposits</t>
  </si>
  <si>
    <t>Other current assets</t>
  </si>
  <si>
    <t>Total current assets</t>
  </si>
  <si>
    <t>Property and equipment, net</t>
  </si>
  <si>
    <t>Non-current deferred tax assets</t>
  </si>
  <si>
    <t>Goodwill</t>
  </si>
  <si>
    <t>Intangible assets, net</t>
  </si>
  <si>
    <t>Other non-current assets</t>
  </si>
  <si>
    <t>Total assets</t>
  </si>
  <si>
    <t xml:space="preserve">Liabilities </t>
  </si>
  <si>
    <t>Current liabilities:</t>
  </si>
  <si>
    <t>Accounts payable and accrued expenses</t>
  </si>
  <si>
    <t>Section 31 fees payable to SEC</t>
  </si>
  <si>
    <t>Accrued personnel costs</t>
  </si>
  <si>
    <t>Deferred revenue</t>
  </si>
  <si>
    <t>Other current liabilities</t>
  </si>
  <si>
    <t>Deferred tax liabilities</t>
  </si>
  <si>
    <t>Total current liabilities</t>
  </si>
  <si>
    <t>Debt obligations</t>
  </si>
  <si>
    <t>Non-current deferred tax liabilities</t>
  </si>
  <si>
    <t>Non-current deferred revenue</t>
  </si>
  <si>
    <t>Other non-current liabilities</t>
  </si>
  <si>
    <t>Total liabilities</t>
  </si>
  <si>
    <t xml:space="preserve">Commitments and contingencies </t>
  </si>
  <si>
    <t>Equity</t>
  </si>
  <si>
    <t>Noncontrolling interests</t>
  </si>
  <si>
    <t>Total equity</t>
  </si>
  <si>
    <t>Total liabilities and equity</t>
  </si>
  <si>
    <t>Interest expense</t>
  </si>
  <si>
    <t>Interest income</t>
  </si>
  <si>
    <t xml:space="preserve">   Basic earnings per share</t>
  </si>
  <si>
    <t xml:space="preserve">   Diluted earnings per share</t>
  </si>
  <si>
    <t xml:space="preserve">   Basic</t>
  </si>
  <si>
    <t xml:space="preserve">Three Months Ended </t>
  </si>
  <si>
    <t>Non-GAAP adjustments:</t>
  </si>
  <si>
    <t>Total non-GAAP adjustments, net of tax</t>
  </si>
  <si>
    <t>Total adjustments from non-GAAP net income above</t>
  </si>
  <si>
    <t>Non-GAAP operating income</t>
  </si>
  <si>
    <t>Non-GAAP operating expenses</t>
  </si>
  <si>
    <t>Three Months Ended</t>
  </si>
  <si>
    <t>Revenues:</t>
  </si>
  <si>
    <t>Operating Expenses:</t>
  </si>
  <si>
    <t>Market Services</t>
  </si>
  <si>
    <t>Listing Services</t>
  </si>
  <si>
    <t>Information Services</t>
  </si>
  <si>
    <t>Technology Solutions</t>
  </si>
  <si>
    <t>Total Information Services revenues</t>
  </si>
  <si>
    <t>Total Technology Solutions revenues</t>
  </si>
  <si>
    <t xml:space="preserve">   Cash dividends declared per common share</t>
  </si>
  <si>
    <t xml:space="preserve">Condensed Consolidated Balance Sheets </t>
  </si>
  <si>
    <t>GAAP diluted earnings per share</t>
  </si>
  <si>
    <t>Non-GAAP diluted earnings per share</t>
  </si>
  <si>
    <t>GAAP operating income</t>
  </si>
  <si>
    <t>GAAP operating expenses</t>
  </si>
  <si>
    <t>Per share information:</t>
  </si>
  <si>
    <r>
      <t>Reconciliation of GAAP Net Income, Diluted Earnings Per Share, Operating Income</t>
    </r>
    <r>
      <rPr>
        <b/>
        <sz val="10"/>
        <rFont val="Verdana"/>
        <family val="2"/>
      </rPr>
      <t xml:space="preserve"> and </t>
    </r>
  </si>
  <si>
    <t>Operating Expenses to Non-GAAP Net Income, Diluted Earnings Per Share, Operating Income, and Operating Expenses</t>
  </si>
  <si>
    <t>Total non-GAAP adjustments</t>
  </si>
  <si>
    <t xml:space="preserve">   Total non-GAAP adjustments </t>
  </si>
  <si>
    <t>Common stock</t>
  </si>
  <si>
    <t>Additional paid-in capital</t>
  </si>
  <si>
    <t>Common stock in treasury, at cost</t>
  </si>
  <si>
    <t>Accumulated other comprehensive loss</t>
  </si>
  <si>
    <t>Retained earnings</t>
  </si>
  <si>
    <t>Quarterly Key Drivers Detail</t>
  </si>
  <si>
    <t/>
  </si>
  <si>
    <t>U.S. Equity Options</t>
  </si>
  <si>
    <t>Total industry average daily volume (in millions)</t>
  </si>
  <si>
    <t>Cash Equity Trading</t>
  </si>
  <si>
    <t>Total average daily share volume (in billions)</t>
  </si>
  <si>
    <t>Matched share volume (in billions)</t>
  </si>
  <si>
    <t>Average daily number of equity trades</t>
  </si>
  <si>
    <t>Total average daily value of shares traded (in billions)</t>
  </si>
  <si>
    <t>Initial public offerings</t>
  </si>
  <si>
    <t>NASDAQ</t>
  </si>
  <si>
    <t>New listings</t>
  </si>
  <si>
    <t>Number of listed companies</t>
  </si>
  <si>
    <t>Market Technology</t>
  </si>
  <si>
    <t>2014</t>
  </si>
  <si>
    <t>Index Licensing and Services revenues</t>
  </si>
  <si>
    <t>Other</t>
  </si>
  <si>
    <t>Net income attributable to Nasdaq</t>
  </si>
  <si>
    <t>Nasdaq stockholders' equity:</t>
  </si>
  <si>
    <t>Total Nasdaq stockholders' equity</t>
  </si>
  <si>
    <t>GAAP net income attributable to Nasdaq</t>
  </si>
  <si>
    <t>Non-GAAP net income attributable to Nasdaq</t>
  </si>
  <si>
    <t>Nasdaq Commodities</t>
  </si>
  <si>
    <t>Nasdaq Nordic and Nasdaq Baltic Securities</t>
  </si>
  <si>
    <t xml:space="preserve"> MARKET SERVICES </t>
  </si>
  <si>
    <t>Equity Derivative Trading and Clearing Revenues</t>
  </si>
  <si>
    <t>Transaction-based expenses:</t>
  </si>
  <si>
    <t xml:space="preserve">      Total net equity derivative trading and clearing revenues</t>
  </si>
  <si>
    <t>Cash Equity Trading Revenues</t>
  </si>
  <si>
    <t xml:space="preserve">      Total net cash equity trading revenues</t>
  </si>
  <si>
    <t xml:space="preserve">Fixed Income, Currency and Commodities Trading </t>
  </si>
  <si>
    <t xml:space="preserve">        and Clearing Revenues</t>
  </si>
  <si>
    <t>Total Net Market Services revenues</t>
  </si>
  <si>
    <t xml:space="preserve"> LISTING SERVICES REVENUES</t>
  </si>
  <si>
    <t xml:space="preserve"> INFORMATION SERVICES</t>
  </si>
  <si>
    <t xml:space="preserve"> TECHNOLOGY SOLUTIONS</t>
  </si>
  <si>
    <t xml:space="preserve"> Corporate Solutions revenues</t>
  </si>
  <si>
    <t xml:space="preserve"> Market Technology revenues</t>
  </si>
  <si>
    <t xml:space="preserve">Total revenues less transaction-based expenses </t>
  </si>
  <si>
    <t>Asset impairment charges</t>
  </si>
  <si>
    <t>Total Market Services revenues less transaction-based expenses</t>
  </si>
  <si>
    <t>Revenues less transaction-based expenses</t>
  </si>
  <si>
    <t>Extinguishment of debt</t>
  </si>
  <si>
    <t>Equity Derivative Trading and Clearing</t>
  </si>
  <si>
    <t>Market share reported to the FINRA/NASDAQ Trade Reporting Facility</t>
  </si>
  <si>
    <t>Fixed Income, Currency and Commodities Trading and Clearing</t>
  </si>
  <si>
    <t>Total average daily volume fixed income contracts</t>
  </si>
  <si>
    <t>Nasdaq Nordic and Nasdaq Baltic Options and Futures</t>
  </si>
  <si>
    <t xml:space="preserve"> U.S. Fixed Income</t>
  </si>
  <si>
    <t>Nasdaq Nordic and Nasdaq Baltic Fixed Income</t>
  </si>
  <si>
    <t>Exchanges that comprise Nasdaq Nordic and Nasdaq Baltic</t>
  </si>
  <si>
    <t>Sublease loss reserves</t>
  </si>
  <si>
    <t>Data Products revenues</t>
  </si>
  <si>
    <t xml:space="preserve">       Total net fixed income, currency and commodities trading</t>
  </si>
  <si>
    <t xml:space="preserve">       and clearing revenues</t>
  </si>
  <si>
    <r>
      <t>Total market share</t>
    </r>
    <r>
      <rPr>
        <vertAlign val="superscript"/>
        <sz val="10"/>
        <rFont val="Verdana"/>
        <family val="2"/>
      </rPr>
      <t>(2)</t>
    </r>
  </si>
  <si>
    <r>
      <t>Total average daily volume options and futures contracts</t>
    </r>
    <r>
      <rPr>
        <vertAlign val="superscript"/>
        <sz val="10"/>
        <rFont val="Verdana"/>
        <family val="2"/>
      </rPr>
      <t>(1)</t>
    </r>
  </si>
  <si>
    <r>
      <t>Power contracts cleared (TWh)</t>
    </r>
    <r>
      <rPr>
        <vertAlign val="superscript"/>
        <sz val="10"/>
        <rFont val="Verdana"/>
        <family val="2"/>
      </rPr>
      <t>(3)</t>
    </r>
  </si>
  <si>
    <r>
      <t>NASDAQ</t>
    </r>
    <r>
      <rPr>
        <vertAlign val="superscript"/>
        <sz val="10"/>
        <rFont val="Verdana"/>
        <family val="2"/>
      </rPr>
      <t>(4)</t>
    </r>
  </si>
  <si>
    <r>
      <t>Exchanges that comprise Nasdaq Nordic and Nasdaq Baltic</t>
    </r>
    <r>
      <rPr>
        <vertAlign val="superscript"/>
        <sz val="10"/>
        <rFont val="Verdana"/>
        <family val="2"/>
      </rPr>
      <t>(5)</t>
    </r>
  </si>
  <si>
    <r>
      <t>NASDAQ</t>
    </r>
    <r>
      <rPr>
        <vertAlign val="superscript"/>
        <sz val="10"/>
        <rFont val="Verdana"/>
        <family val="2"/>
      </rPr>
      <t>(6)</t>
    </r>
  </si>
  <si>
    <r>
      <t>Exchanges that comprise Nasdaq Nordic and Nasdaq Baltic</t>
    </r>
    <r>
      <rPr>
        <vertAlign val="superscript"/>
        <sz val="10"/>
        <rFont val="Verdana"/>
        <family val="2"/>
      </rPr>
      <t>(7)</t>
    </r>
  </si>
  <si>
    <t>Nasdaq PHLX matched market share</t>
  </si>
  <si>
    <t>The NASDAQ Options Market matched market share</t>
  </si>
  <si>
    <t>Nasdaq BX Options Market matched market share</t>
  </si>
  <si>
    <t>Matched market share executed on NASDAQ</t>
  </si>
  <si>
    <t>Matched market share executed on Nasdaq BX</t>
  </si>
  <si>
    <t>Matched market share executed on Nasdaq PSX</t>
  </si>
  <si>
    <t>Total U.S.-listed Securities</t>
  </si>
  <si>
    <t>Total matched market share executed on Nasdaq's exchanges</t>
  </si>
  <si>
    <t>Total market share executed on Nasdaq's exchanges</t>
  </si>
  <si>
    <t>March 31,</t>
  </si>
  <si>
    <t>2015</t>
  </si>
  <si>
    <r>
      <t xml:space="preserve">Restructuring charges </t>
    </r>
    <r>
      <rPr>
        <vertAlign val="superscript"/>
        <sz val="10"/>
        <rFont val="Verdana"/>
        <family val="2"/>
      </rPr>
      <t>(1)</t>
    </r>
  </si>
  <si>
    <r>
      <t xml:space="preserve">Special legal expenses </t>
    </r>
    <r>
      <rPr>
        <vertAlign val="superscript"/>
        <sz val="10"/>
        <rFont val="Verdana"/>
        <family val="2"/>
      </rPr>
      <t>(2)</t>
    </r>
  </si>
  <si>
    <r>
      <t xml:space="preserve">Merger and strategic initiatives </t>
    </r>
    <r>
      <rPr>
        <vertAlign val="superscript"/>
        <sz val="10"/>
        <rFont val="Verdana"/>
        <family val="2"/>
      </rPr>
      <t>(5)</t>
    </r>
  </si>
  <si>
    <r>
      <t xml:space="preserve">Asset impairment charges </t>
    </r>
    <r>
      <rPr>
        <vertAlign val="superscript"/>
        <sz val="10"/>
        <rFont val="Verdana"/>
        <family val="2"/>
      </rPr>
      <t>(6)</t>
    </r>
  </si>
  <si>
    <r>
      <t xml:space="preserve">Merger and strategic initiatives </t>
    </r>
    <r>
      <rPr>
        <vertAlign val="superscript"/>
        <sz val="10"/>
        <rFont val="Verdana"/>
        <family val="2"/>
      </rPr>
      <t>(7)</t>
    </r>
  </si>
  <si>
    <r>
      <t xml:space="preserve">Adjustment to the income tax provision to reflect non-GAAP adjustments </t>
    </r>
    <r>
      <rPr>
        <vertAlign val="superscript"/>
        <sz val="10"/>
        <rFont val="Verdana"/>
        <family val="2"/>
      </rPr>
      <t>(8)</t>
    </r>
  </si>
  <si>
    <r>
      <t>Non-GAAP operating margin</t>
    </r>
    <r>
      <rPr>
        <b/>
        <vertAlign val="superscript"/>
        <sz val="10"/>
        <rFont val="Verdana"/>
        <family val="2"/>
      </rPr>
      <t xml:space="preserve"> (9)</t>
    </r>
  </si>
  <si>
    <r>
      <t xml:space="preserve">Reversal of value added tax refund  </t>
    </r>
    <r>
      <rPr>
        <vertAlign val="superscript"/>
        <sz val="10"/>
        <rFont val="Verdana"/>
        <family val="2"/>
      </rPr>
      <t>(4)</t>
    </r>
  </si>
  <si>
    <r>
      <t xml:space="preserve">Amortization of acquired intangible assets </t>
    </r>
    <r>
      <rPr>
        <vertAlign val="superscript"/>
        <sz val="10"/>
        <rFont val="Verdana"/>
        <family val="2"/>
      </rPr>
      <t>(3)</t>
    </r>
  </si>
  <si>
    <t xml:space="preserve">facility-related costs, and other costs. During the three months ended March 31, 2015, we recognized restructuring charges of $150 million, with the remaining amount to be recognized </t>
  </si>
  <si>
    <t xml:space="preserve">through June 2016. Restructuring charges are recorded on restructuring plans that have been committed to by management and are, in part, based upon management's best estimates </t>
  </si>
  <si>
    <t>of future events. Changes to the estimates may require future adjustments to the restructuring liabilities.</t>
  </si>
  <si>
    <t xml:space="preserve">(6) For the three months ended December 31, 2014, asset impairment charges of $49 million related to certain acquired intangible assets associated with customer relationships </t>
  </si>
  <si>
    <t>($38 million) and certain technology assets ($11 million).</t>
  </si>
  <si>
    <t xml:space="preserve">(7) For the three months ended December 31, 2014, merger and strategic initiatives expense primarily related to our acquisitions of the TR Corporate businesses and eSpeed and a  </t>
  </si>
  <si>
    <t xml:space="preserve">charge of $23 million related to the reversal of a receivable under a tax sharing agreement with an unrelated party.  The $23 million charge is offset by a tax benefit as described in </t>
  </si>
  <si>
    <t>note (8) below.</t>
  </si>
  <si>
    <t xml:space="preserve">(1) During the first quarter of 2015, we performed a comprehensive review of our processes, businesses and systems in a company-wide effort to improve performance, </t>
  </si>
  <si>
    <r>
      <t xml:space="preserve">Restructuring charges </t>
    </r>
    <r>
      <rPr>
        <vertAlign val="superscript"/>
        <sz val="10"/>
        <rFont val="Verdana"/>
        <family val="2"/>
      </rPr>
      <t>(2)</t>
    </r>
  </si>
  <si>
    <r>
      <t xml:space="preserve">Special legal expenses </t>
    </r>
    <r>
      <rPr>
        <vertAlign val="superscript"/>
        <sz val="10"/>
        <rFont val="Verdana"/>
        <family val="2"/>
      </rPr>
      <t>(3)</t>
    </r>
  </si>
  <si>
    <r>
      <t xml:space="preserve">Amortization of acquired intangible assets </t>
    </r>
    <r>
      <rPr>
        <vertAlign val="superscript"/>
        <sz val="10"/>
        <rFont val="Verdana"/>
        <family val="2"/>
      </rPr>
      <t>(4)</t>
    </r>
  </si>
  <si>
    <r>
      <t xml:space="preserve">Reversal of value added tax refund  </t>
    </r>
    <r>
      <rPr>
        <vertAlign val="superscript"/>
        <sz val="10"/>
        <rFont val="Verdana"/>
        <family val="2"/>
      </rPr>
      <t>(5)</t>
    </r>
  </si>
  <si>
    <t xml:space="preserve">(2) During the first quarter of 2015, we performed a comprehensive review of our processes, businesses and systems in a company-wide effort to improve performance, cut costs, and </t>
  </si>
  <si>
    <t xml:space="preserve">(5) For the three months ended December 31, 2014, merger and strategic initiatives expense primarily related to our acquisitions of the TR Corporate businesses and </t>
  </si>
  <si>
    <t xml:space="preserve">eSpeed and a charge of $23 million related to the reversal of a receivable under a tax sharing agreement with an unrelated party.  </t>
  </si>
  <si>
    <t xml:space="preserve">reduce spending. We currently estimate that we will recognize pre-tax restructuring charges of $182 million, consisting of the rebranding of our trade name, severance, asset impairments, </t>
  </si>
  <si>
    <t xml:space="preserve">(4) Amortization expense related to intangible assets results primarily from business combinations. These non-cash expenses are fixed in connection with an acquisition, are then amortized </t>
  </si>
  <si>
    <t xml:space="preserve">over a number of years after the acquisition and generally cannot be changed or influenced by management after the acquisition. Management does not consider these expenses for the </t>
  </si>
  <si>
    <t>purpose of evaluating the performance of the business or its managers or when making decisions to allocate resources. Therefore, such expenses are shown as a non-GAAP adjustment.</t>
  </si>
  <si>
    <r>
      <t xml:space="preserve">Other income from OCC equity investment </t>
    </r>
    <r>
      <rPr>
        <vertAlign val="superscript"/>
        <sz val="10"/>
        <rFont val="Verdana"/>
        <family val="2"/>
      </rPr>
      <t>(1)</t>
    </r>
  </si>
  <si>
    <t xml:space="preserve">(1) We record our investment in The Options Clearing Corporation, or OCC, as an equity method investment. Under the equity method of accounting, we recognize our share of earnings </t>
  </si>
  <si>
    <t>(8) For the three months ended December 31, 2014, includes $23 million associated with the recognition of a previously unrecognized tax benefit. This amount is offset by the</t>
  </si>
  <si>
    <t>reversal of the receivable described in note (7) above.</t>
  </si>
  <si>
    <t>cut costs, and reduce spending. We currently estimate that we will recognize pre-tax restructuring charges of $182 million, consisting of the rebranding of our trade name,</t>
  </si>
  <si>
    <t xml:space="preserve">severance, asset impairments, facility-related costs, and other costs. During the three months ended March 31, 2015, we recognized restructuring charges of $150 million, </t>
  </si>
  <si>
    <t xml:space="preserve">with the remaining amount to be recognized through June 2016. Restructuring charges are recorded on restructuring plans that have been committed to by management </t>
  </si>
  <si>
    <t>and are, in part, based upon management's best estimates of future events. Changes to the estimates may require future adjustments to the restructuring liabilities.</t>
  </si>
  <si>
    <t xml:space="preserve">(2) Nasdaq has established a loss reserve of $31 million for litigation arising from the Facebook IPO in May 2012.  The reserve is intended to cover the estimated amount </t>
  </si>
  <si>
    <t xml:space="preserve">(3) Amortization expense related to intangible assets results primarily from business combinations. These non-cash expenses are fixed in connection with an acquisition, </t>
  </si>
  <si>
    <t xml:space="preserve">are then amortized over a number of years after the acquisition and generally cannot be changed or influenced by management after the acquisition. Management does </t>
  </si>
  <si>
    <t xml:space="preserve">not consider these expenses for the purpose of evaluating the performance of the business or its managers or when making decisions to allocate resources. Therefore, </t>
  </si>
  <si>
    <t>such expenses are shown as a non-GAAP adjustment.</t>
  </si>
  <si>
    <t>Restructuring charges</t>
  </si>
  <si>
    <t>(5) We previously recorded receivables for expected VAT refunds based on an approach that had been accepted by the tax authorities in prior years.  The tax authorities have since</t>
  </si>
  <si>
    <t xml:space="preserve">(4) We previously recorded receivables for expected VAT refunds based on an approach that had been accepted by the tax authorities in prior years.  The tax </t>
  </si>
  <si>
    <t xml:space="preserve">authorities have since challenged our approach, and the revised position of the tax authorities was upheld in court during the first quarter of 2015.  As a result, in the </t>
  </si>
  <si>
    <t xml:space="preserve">or losses of an equity method investee based on our ownership percentage.  As a result of a new capital plan implemented by OCC, we were not able to determine what our share </t>
  </si>
  <si>
    <t xml:space="preserve">income of $13 million in the first quarter of 2015 relating to our share of OCC’s income for the year ended December 31, 2014.  </t>
  </si>
  <si>
    <t>Net income from unconsolidated investees</t>
  </si>
  <si>
    <t xml:space="preserve">of OCC’s income was for the year ended December 31, 2014 until the first quarter of 2015, when OCC financial statements were made available to us. Therefore, we recorded other </t>
  </si>
  <si>
    <t>(9) Non-GAAP operating margin equals non-GAAP operating income divided by total revenues less transaction-based expenses.</t>
  </si>
  <si>
    <r>
      <t>Assets under management (in billions)</t>
    </r>
    <r>
      <rPr>
        <vertAlign val="superscript"/>
        <sz val="10"/>
        <rFont val="Times New Roman"/>
        <family val="1"/>
      </rPr>
      <t>(8)</t>
    </r>
  </si>
  <si>
    <r>
      <t>Order intake (in millions)</t>
    </r>
    <r>
      <rPr>
        <vertAlign val="superscript"/>
        <sz val="10"/>
        <rFont val="Verdana"/>
        <family val="2"/>
      </rPr>
      <t>(9)</t>
    </r>
  </si>
  <si>
    <r>
      <t>Total order value (in millions)</t>
    </r>
    <r>
      <rPr>
        <vertAlign val="superscript"/>
        <sz val="10"/>
        <rFont val="Verdana"/>
        <family val="2"/>
      </rPr>
      <t>(10)</t>
    </r>
  </si>
  <si>
    <t xml:space="preserve">challenged our approach, and the revised position of the tax authorities was upheld in court during the first quarter of 2015.  As a result, in the first quarter of 2015, we recorded a </t>
  </si>
  <si>
    <t>charge of $12 million for previously recorded receivables based on the court decision.</t>
  </si>
  <si>
    <t>first quarter of 2015, we recorded a charge of $12 million for previously recorded receivables based on the court decision.</t>
  </si>
  <si>
    <t>Indexes Nasdaq calculates and distributes (in thousands)</t>
  </si>
  <si>
    <t>(3) Nasdaq has established a loss reserve of $31 million for litigation arising from the Facebook IPO in May 2012.  The reserve is intended to cover the estimated amount of a settlement</t>
  </si>
  <si>
    <t xml:space="preserve">of class-action litigation initiated on behalf of investors in Facebook common stock on the date of its IPO.  The reserve would also cover the anticipated cost of re-opening Nasdaq’s </t>
  </si>
  <si>
    <t xml:space="preserve">voluntary accommodation program to allow any Nasdaq member that did not file for compensation in 2013 to submit a claim during the second quarter of 2015, subject to the conditions </t>
  </si>
  <si>
    <t>Nasdaq further anticipates that some or all of amounts paid from the loss reserve will be reimbursed by applicable insurance coverage.</t>
  </si>
  <si>
    <t xml:space="preserve">and limitations that were applicable to claims filed in 2013.  Nasdaq expects that the reopening of the accommodation program will fully resolve claims by UBS Securities against Nasdaq.  </t>
  </si>
  <si>
    <t xml:space="preserve">of a settlement of class-action litigation initiated on behalf of investors in Facebook common stock on the date of its IPO.  The reserve would also cover the anticipated </t>
  </si>
  <si>
    <t xml:space="preserve">cost of re-opening Nasdaq’s voluntary accommodation program to allow any Nasdaq member that did not file for compensation in 2013 to submit a claim during the </t>
  </si>
  <si>
    <t xml:space="preserve">second quarter of 2015, subject to the conditions and limitations that were applicable to claims filed in 2013.  Nasdaq expects that the reopening of the accommodation </t>
  </si>
  <si>
    <t>by applicable insurance coverage.</t>
  </si>
  <si>
    <t xml:space="preserve">program will fully resolve claims by UBS Securities against Nasdaq.  Nasdaq further anticipates that some or all of amounts paid from the loss reserve will be reimbursed </t>
  </si>
  <si>
    <t xml:space="preserve">U.S. fixed income notional trading volume (in billions)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</si>
</sst>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(&quot;$&quot;* #,##0_);_(&quot;$&quot;* \(#,##0\);_(&quot;$&quot;* &quot;-&quot;?_);_(@_)"/>
    <numFmt numFmtId="169" formatCode="_(&quot;$&quot;* #,##0.0_);_(&quot;$&quot;* \(#,##0.0\);_(&quot;$&quot;* &quot;-&quot;?_);_(@_)"/>
    <numFmt numFmtId="170" formatCode="_(* #,##0.000_);_(* \(#,##0.000\);_(* &quot;-&quot;??_);_(@_)"/>
    <numFmt numFmtId="171" formatCode="#,##0.0_);\(#,##0.0\)"/>
    <numFmt numFmtId="172" formatCode="_(&quot;$&quot;* #,##0.0_);_(&quot;$&quot;* \(#,##0.0\);_(&quot;$&quot;* &quot;-&quot;??_);_(@_)"/>
    <numFmt numFmtId="173" formatCode="#,##0,_);\(#,##0,\)"/>
    <numFmt numFmtId="174" formatCode="_(* #,##0_);_(* \(#,##0\);_(* &quot;-&quot;?_);_(@_)"/>
    <numFmt numFmtId="175" formatCode="_(* #,##0.00000000_);_(* \(#,##0.00000000\);_(* &quot;-&quot;??_);_(@_)"/>
    <numFmt numFmtId="176" formatCode="_(&quot;$&quot;* #,##0.00000_);_(&quot;$&quot;* \(#,##0.00000\);_(&quot;$&quot;* &quot;-&quot;??_);_(@_)"/>
    <numFmt numFmtId="177" formatCode="_(* #,##0.0_);_(* \(#,##0.0\);_(* &quot;-&quot;?_);_(@_)"/>
    <numFmt numFmtId="178" formatCode="0.00_);\(0.00\)"/>
    <numFmt numFmtId="179" formatCode="0.0%"/>
    <numFmt numFmtId="180" formatCode="0.0"/>
    <numFmt numFmtId="181" formatCode="_(* #,##0.00_);_(* \(#,##0.00\);_(* &quot;-&quot;?_);_(@_)"/>
    <numFmt numFmtId="182" formatCode="_(&quot;$&quot;\ #,##0.0_);_(&quot;$&quot;* \(#,##0.0\);_(&quot;$&quot;* &quot;-&quot;??_);_(@_)"/>
    <numFmt numFmtId="183" formatCode="_(&quot;$&quot;\ #,##0_);_(&quot;$&quot;* \(#,##0\);_(&quot;$&quot;* &quot;-&quot;??_);_(@_)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NewRomanPS"/>
    </font>
    <font>
      <b/>
      <sz val="10"/>
      <name val="Verdana"/>
      <family val="2"/>
    </font>
    <font>
      <sz val="10"/>
      <name val="Verdana"/>
      <family val="2"/>
    </font>
    <font>
      <i/>
      <sz val="8"/>
      <name val="Verdana"/>
      <family val="2"/>
    </font>
    <font>
      <sz val="10"/>
      <name val="Arial"/>
      <family val="2"/>
    </font>
    <font>
      <b/>
      <i/>
      <sz val="8"/>
      <name val="Verdana"/>
      <family val="2"/>
    </font>
    <font>
      <u val="singleAccounting"/>
      <sz val="10"/>
      <name val="Verdana"/>
      <family val="2"/>
    </font>
    <font>
      <b/>
      <u val="singleAccounting"/>
      <sz val="10"/>
      <name val="Verdana"/>
      <family val="2"/>
    </font>
    <font>
      <b/>
      <i/>
      <sz val="10"/>
      <name val="Verdana"/>
      <family val="2"/>
    </font>
    <font>
      <b/>
      <i/>
      <u val="singleAccounting"/>
      <sz val="10"/>
      <name val="Verdana"/>
      <family val="2"/>
    </font>
    <font>
      <sz val="10"/>
      <name val="Courier"/>
      <family val="3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18"/>
      <name val="Arial"/>
      <family val="2"/>
    </font>
    <font>
      <sz val="8"/>
      <color indexed="24"/>
      <name val="Arial"/>
      <family val="2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u/>
      <sz val="10"/>
      <color indexed="8"/>
      <name val="Arial"/>
      <family val="2"/>
    </font>
    <font>
      <sz val="7"/>
      <color indexed="8"/>
      <name val="Verdana"/>
      <family val="2"/>
    </font>
    <font>
      <b/>
      <u/>
      <sz val="10"/>
      <color indexed="8"/>
      <name val="Arial"/>
      <family val="2"/>
    </font>
    <font>
      <sz val="10"/>
      <color indexed="55"/>
      <name val="Arial"/>
      <family val="2"/>
    </font>
    <font>
      <b/>
      <u/>
      <sz val="14"/>
      <color indexed="8"/>
      <name val="Arial"/>
      <family val="2"/>
    </font>
    <font>
      <sz val="10"/>
      <color indexed="9"/>
      <name val="Arial"/>
      <family val="2"/>
    </font>
    <font>
      <sz val="10"/>
      <name val="MS Sans Serif"/>
      <family val="2"/>
    </font>
    <font>
      <sz val="9"/>
      <name val="MS Sans Serif"/>
      <family val="2"/>
    </font>
    <font>
      <b/>
      <sz val="10"/>
      <name val="MS Sans Serif"/>
      <family val="2"/>
    </font>
    <font>
      <i/>
      <sz val="1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ms Rmn"/>
    </font>
    <font>
      <sz val="10"/>
      <color indexed="9"/>
      <name val="Verdana"/>
      <family val="2"/>
    </font>
    <font>
      <b/>
      <vertAlign val="superscript"/>
      <sz val="10"/>
      <name val="Verdana"/>
      <family val="2"/>
    </font>
    <font>
      <b/>
      <u/>
      <sz val="10"/>
      <name val="Verdana"/>
      <family val="2"/>
    </font>
    <font>
      <sz val="9"/>
      <color indexed="8"/>
      <name val="Trebuchet MS"/>
      <family val="2"/>
    </font>
    <font>
      <sz val="9"/>
      <color indexed="9"/>
      <name val="Trebuchet MS"/>
      <family val="2"/>
    </font>
    <font>
      <sz val="9"/>
      <color indexed="20"/>
      <name val="Trebuchet MS"/>
      <family val="2"/>
    </font>
    <font>
      <b/>
      <sz val="9"/>
      <color indexed="52"/>
      <name val="Trebuchet MS"/>
      <family val="2"/>
    </font>
    <font>
      <b/>
      <sz val="9"/>
      <color indexed="9"/>
      <name val="Trebuchet MS"/>
      <family val="2"/>
    </font>
    <font>
      <i/>
      <sz val="9"/>
      <color indexed="23"/>
      <name val="Trebuchet MS"/>
      <family val="2"/>
    </font>
    <font>
      <sz val="9"/>
      <color indexed="17"/>
      <name val="Trebuchet MS"/>
      <family val="2"/>
    </font>
    <font>
      <b/>
      <sz val="15"/>
      <color indexed="56"/>
      <name val="Trebuchet MS"/>
      <family val="2"/>
    </font>
    <font>
      <b/>
      <sz val="13"/>
      <color indexed="56"/>
      <name val="Trebuchet MS"/>
      <family val="2"/>
    </font>
    <font>
      <b/>
      <sz val="11"/>
      <color indexed="56"/>
      <name val="Trebuchet MS"/>
      <family val="2"/>
    </font>
    <font>
      <sz val="9"/>
      <color indexed="62"/>
      <name val="Trebuchet MS"/>
      <family val="2"/>
    </font>
    <font>
      <sz val="9"/>
      <color indexed="52"/>
      <name val="Trebuchet MS"/>
      <family val="2"/>
    </font>
    <font>
      <sz val="9"/>
      <color indexed="60"/>
      <name val="Trebuchet MS"/>
      <family val="2"/>
    </font>
    <font>
      <b/>
      <sz val="9"/>
      <color indexed="63"/>
      <name val="Trebuchet MS"/>
      <family val="2"/>
    </font>
    <font>
      <b/>
      <sz val="18"/>
      <color indexed="56"/>
      <name val="Cambria"/>
      <family val="2"/>
    </font>
    <font>
      <b/>
      <sz val="9"/>
      <color indexed="8"/>
      <name val="Trebuchet MS"/>
      <family val="2"/>
    </font>
    <font>
      <sz val="9"/>
      <color indexed="10"/>
      <name val="Trebuchet MS"/>
      <family val="2"/>
    </font>
    <font>
      <i/>
      <u/>
      <sz val="10"/>
      <name val="Verdana"/>
      <family val="2"/>
    </font>
    <font>
      <vertAlign val="superscript"/>
      <sz val="7.5"/>
      <name val="Verdana"/>
      <family val="2"/>
    </font>
    <font>
      <sz val="9"/>
      <name val="Verdana"/>
      <family val="2"/>
    </font>
    <font>
      <vertAlign val="superscript"/>
      <sz val="10"/>
      <name val="Verdana"/>
      <family val="2"/>
    </font>
    <font>
      <b/>
      <sz val="10"/>
      <color rgb="FFFF0000"/>
      <name val="Verdana"/>
      <family val="2"/>
    </font>
    <font>
      <b/>
      <u val="doubleAccounting"/>
      <sz val="10"/>
      <name val="Verdana"/>
      <family val="2"/>
    </font>
    <font>
      <b/>
      <sz val="10"/>
      <name val="Arial Unicode MS"/>
      <family val="2"/>
    </font>
    <font>
      <sz val="11"/>
      <color indexed="9"/>
      <name val="Calibri"/>
      <family val="2"/>
    </font>
    <font>
      <sz val="10"/>
      <name val="Arial Unicode MS"/>
      <family val="2"/>
    </font>
    <font>
      <sz val="10"/>
      <color theme="1"/>
      <name val="Calibri"/>
      <family val="2"/>
      <scheme val="minor"/>
    </font>
    <font>
      <vertAlign val="superscript"/>
      <sz val="1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mediumGray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</borders>
  <cellStyleXfs count="336">
    <xf numFmtId="0" fontId="0" fillId="0" borderId="0"/>
    <xf numFmtId="164" fontId="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6" fillId="2" borderId="0"/>
    <xf numFmtId="0" fontId="15" fillId="0" borderId="0"/>
    <xf numFmtId="0" fontId="17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3" borderId="0"/>
    <xf numFmtId="0" fontId="19" fillId="0" borderId="0"/>
    <xf numFmtId="0" fontId="16" fillId="2" borderId="0"/>
    <xf numFmtId="0" fontId="15" fillId="3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13" fillId="0" borderId="0"/>
    <xf numFmtId="0" fontId="15" fillId="0" borderId="0"/>
    <xf numFmtId="0" fontId="13" fillId="0" borderId="0"/>
    <xf numFmtId="0" fontId="15" fillId="2" borderId="0"/>
    <xf numFmtId="0" fontId="20" fillId="0" borderId="0"/>
    <xf numFmtId="0" fontId="15" fillId="2" borderId="0"/>
    <xf numFmtId="0" fontId="15" fillId="0" borderId="0"/>
    <xf numFmtId="0" fontId="20" fillId="3" borderId="0"/>
    <xf numFmtId="0" fontId="20" fillId="3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1" fillId="0" borderId="0"/>
    <xf numFmtId="0" fontId="20" fillId="0" borderId="0"/>
    <xf numFmtId="0" fontId="15" fillId="0" borderId="0"/>
    <xf numFmtId="0" fontId="22" fillId="0" borderId="0"/>
    <xf numFmtId="0" fontId="15" fillId="0" borderId="0"/>
    <xf numFmtId="0" fontId="22" fillId="0" borderId="0"/>
    <xf numFmtId="0" fontId="23" fillId="0" borderId="0"/>
    <xf numFmtId="0" fontId="15" fillId="0" borderId="0"/>
    <xf numFmtId="0" fontId="24" fillId="0" borderId="0"/>
    <xf numFmtId="0" fontId="20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16" fillId="2" borderId="0"/>
    <xf numFmtId="0" fontId="25" fillId="0" borderId="0"/>
    <xf numFmtId="0" fontId="25" fillId="0" borderId="0"/>
    <xf numFmtId="0" fontId="20" fillId="0" borderId="0"/>
    <xf numFmtId="0" fontId="15" fillId="3" borderId="0"/>
    <xf numFmtId="0" fontId="26" fillId="0" borderId="0"/>
    <xf numFmtId="0" fontId="15" fillId="0" borderId="0"/>
    <xf numFmtId="0" fontId="16" fillId="2" borderId="0"/>
    <xf numFmtId="0" fontId="20" fillId="3" borderId="0"/>
    <xf numFmtId="0" fontId="13" fillId="0" borderId="0"/>
    <xf numFmtId="0" fontId="15" fillId="3" borderId="0"/>
    <xf numFmtId="0" fontId="13" fillId="0" borderId="0"/>
    <xf numFmtId="0" fontId="14" fillId="0" borderId="0"/>
    <xf numFmtId="0" fontId="15" fillId="0" borderId="0"/>
    <xf numFmtId="0" fontId="16" fillId="2" borderId="0"/>
    <xf numFmtId="0" fontId="15" fillId="0" borderId="0"/>
    <xf numFmtId="0" fontId="17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3" borderId="0"/>
    <xf numFmtId="0" fontId="19" fillId="0" borderId="0"/>
    <xf numFmtId="0" fontId="16" fillId="2" borderId="0"/>
    <xf numFmtId="0" fontId="15" fillId="3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13" fillId="0" borderId="0"/>
    <xf numFmtId="0" fontId="15" fillId="0" borderId="0"/>
    <xf numFmtId="0" fontId="13" fillId="0" borderId="0"/>
    <xf numFmtId="0" fontId="15" fillId="2" borderId="0"/>
    <xf numFmtId="0" fontId="20" fillId="0" borderId="0"/>
    <xf numFmtId="0" fontId="15" fillId="2" borderId="0"/>
    <xf numFmtId="0" fontId="15" fillId="0" borderId="0"/>
    <xf numFmtId="0" fontId="20" fillId="3" borderId="0"/>
    <xf numFmtId="0" fontId="20" fillId="3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1" fillId="0" borderId="0"/>
    <xf numFmtId="0" fontId="20" fillId="0" borderId="0"/>
    <xf numFmtId="0" fontId="27" fillId="3" borderId="0"/>
    <xf numFmtId="0" fontId="27" fillId="3" borderId="0"/>
    <xf numFmtId="0" fontId="24" fillId="0" borderId="0"/>
    <xf numFmtId="0" fontId="23" fillId="0" borderId="0"/>
    <xf numFmtId="0" fontId="24" fillId="0" borderId="0"/>
    <xf numFmtId="0" fontId="20" fillId="0" borderId="0"/>
    <xf numFmtId="0" fontId="22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16" fillId="2" borderId="0"/>
    <xf numFmtId="0" fontId="25" fillId="0" borderId="0"/>
    <xf numFmtId="0" fontId="25" fillId="0" borderId="0"/>
    <xf numFmtId="0" fontId="20" fillId="0" borderId="0"/>
    <xf numFmtId="0" fontId="15" fillId="3" borderId="0"/>
    <xf numFmtId="0" fontId="26" fillId="0" borderId="0"/>
    <xf numFmtId="0" fontId="15" fillId="0" borderId="0"/>
    <xf numFmtId="0" fontId="16" fillId="2" borderId="0"/>
    <xf numFmtId="0" fontId="20" fillId="3" borderId="0"/>
    <xf numFmtId="0" fontId="13" fillId="0" borderId="0"/>
    <xf numFmtId="0" fontId="15" fillId="3" borderId="0"/>
    <xf numFmtId="0" fontId="13" fillId="0" borderId="0"/>
    <xf numFmtId="0" fontId="14" fillId="0" borderId="0"/>
    <xf numFmtId="0" fontId="15" fillId="0" borderId="0"/>
    <xf numFmtId="0" fontId="16" fillId="2" borderId="0"/>
    <xf numFmtId="0" fontId="15" fillId="0" borderId="0"/>
    <xf numFmtId="0" fontId="17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3" borderId="0"/>
    <xf numFmtId="0" fontId="19" fillId="0" borderId="0"/>
    <xf numFmtId="0" fontId="16" fillId="2" borderId="0"/>
    <xf numFmtId="0" fontId="15" fillId="3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20" fillId="3" borderId="0"/>
    <xf numFmtId="0" fontId="13" fillId="0" borderId="0"/>
    <xf numFmtId="0" fontId="15" fillId="0" borderId="0"/>
    <xf numFmtId="0" fontId="13" fillId="0" borderId="0"/>
    <xf numFmtId="0" fontId="15" fillId="2" borderId="0"/>
    <xf numFmtId="0" fontId="20" fillId="0" borderId="0"/>
    <xf numFmtId="0" fontId="15" fillId="2" borderId="0"/>
    <xf numFmtId="0" fontId="15" fillId="0" borderId="0"/>
    <xf numFmtId="0" fontId="20" fillId="3" borderId="0"/>
    <xf numFmtId="0" fontId="20" fillId="3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1" fillId="0" borderId="0"/>
    <xf numFmtId="0" fontId="20" fillId="0" borderId="0"/>
    <xf numFmtId="0" fontId="15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3" fillId="0" borderId="0"/>
    <xf numFmtId="0" fontId="23" fillId="0" borderId="0"/>
    <xf numFmtId="0" fontId="27" fillId="3" borderId="0"/>
    <xf numFmtId="0" fontId="27" fillId="3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16" fillId="2" borderId="0"/>
    <xf numFmtId="0" fontId="25" fillId="0" borderId="0"/>
    <xf numFmtId="0" fontId="25" fillId="0" borderId="0"/>
    <xf numFmtId="0" fontId="20" fillId="0" borderId="0"/>
    <xf numFmtId="0" fontId="15" fillId="3" borderId="0"/>
    <xf numFmtId="0" fontId="26" fillId="0" borderId="0"/>
    <xf numFmtId="0" fontId="15" fillId="0" borderId="0"/>
    <xf numFmtId="0" fontId="16" fillId="2" borderId="0"/>
    <xf numFmtId="0" fontId="20" fillId="3" borderId="0"/>
    <xf numFmtId="0" fontId="13" fillId="0" borderId="0"/>
    <xf numFmtId="0" fontId="15" fillId="3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164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37" fontId="29" fillId="0" borderId="0" applyFont="0" applyBorder="0" applyAlignment="0"/>
    <xf numFmtId="0" fontId="30" fillId="0" borderId="5">
      <alignment horizontal="center"/>
    </xf>
    <xf numFmtId="3" fontId="28" fillId="0" borderId="0" applyFont="0" applyFill="0" applyBorder="0" applyAlignment="0" applyProtection="0"/>
    <xf numFmtId="0" fontId="28" fillId="5" borderId="0" applyNumberFormat="0" applyFont="0" applyBorder="0" applyAlignment="0" applyProtection="0"/>
    <xf numFmtId="0" fontId="6" fillId="0" borderId="0"/>
    <xf numFmtId="171" fontId="34" fillId="0" borderId="0"/>
    <xf numFmtId="0" fontId="6" fillId="0" borderId="0"/>
    <xf numFmtId="9" fontId="2" fillId="0" borderId="0" applyFont="0" applyFill="0" applyBorder="0" applyAlignment="0" applyProtection="0"/>
    <xf numFmtId="0" fontId="38" fillId="2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2" borderId="0" applyNumberFormat="0" applyBorder="0" applyAlignment="0" applyProtection="0"/>
    <xf numFmtId="0" fontId="40" fillId="6" borderId="0" applyNumberFormat="0" applyBorder="0" applyAlignment="0" applyProtection="0"/>
    <xf numFmtId="0" fontId="41" fillId="4" borderId="13" applyNumberFormat="0" applyAlignment="0" applyProtection="0"/>
    <xf numFmtId="0" fontId="42" fillId="23" borderId="14" applyNumberFormat="0" applyAlignment="0" applyProtection="0"/>
    <xf numFmtId="0" fontId="43" fillId="0" borderId="0" applyNumberFormat="0" applyFill="0" applyBorder="0" applyAlignment="0" applyProtection="0"/>
    <xf numFmtId="0" fontId="44" fillId="7" borderId="0" applyNumberFormat="0" applyBorder="0" applyAlignment="0" applyProtection="0"/>
    <xf numFmtId="0" fontId="45" fillId="0" borderId="15" applyNumberFormat="0" applyFill="0" applyAlignment="0" applyProtection="0"/>
    <xf numFmtId="0" fontId="46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48" fillId="10" borderId="13" applyNumberFormat="0" applyAlignment="0" applyProtection="0"/>
    <xf numFmtId="0" fontId="49" fillId="0" borderId="18" applyNumberFormat="0" applyFill="0" applyAlignment="0" applyProtection="0"/>
    <xf numFmtId="0" fontId="50" fillId="24" borderId="0" applyNumberFormat="0" applyBorder="0" applyAlignment="0" applyProtection="0"/>
    <xf numFmtId="0" fontId="6" fillId="25" borderId="19" applyNumberFormat="0" applyFont="0" applyAlignment="0" applyProtection="0"/>
    <xf numFmtId="0" fontId="51" fillId="4" borderId="20" applyNumberFormat="0" applyAlignment="0" applyProtection="0"/>
    <xf numFmtId="0" fontId="52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>
      <alignment vertical="top"/>
    </xf>
    <xf numFmtId="44" fontId="1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164" fontId="2" fillId="0" borderId="0"/>
    <xf numFmtId="0" fontId="6" fillId="0" borderId="0"/>
    <xf numFmtId="0" fontId="63" fillId="0" borderId="0"/>
    <xf numFmtId="0" fontId="63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165" fontId="3" fillId="0" borderId="1" xfId="2" quotePrefix="1" applyNumberFormat="1" applyFont="1" applyFill="1" applyBorder="1" applyAlignment="1" applyProtection="1">
      <alignment horizontal="center"/>
      <protection locked="0"/>
    </xf>
    <xf numFmtId="164" fontId="4" fillId="0" borderId="0" xfId="1" applyFont="1" applyFill="1"/>
    <xf numFmtId="165" fontId="4" fillId="0" borderId="2" xfId="2" applyNumberFormat="1" applyFont="1" applyFill="1" applyBorder="1" applyAlignment="1">
      <alignment horizontal="right"/>
    </xf>
    <xf numFmtId="166" fontId="9" fillId="0" borderId="2" xfId="2" applyNumberFormat="1" applyFont="1" applyFill="1" applyBorder="1" applyAlignment="1">
      <alignment horizontal="right"/>
    </xf>
    <xf numFmtId="166" fontId="8" fillId="0" borderId="3" xfId="2" applyNumberFormat="1" applyFont="1" applyFill="1" applyBorder="1"/>
    <xf numFmtId="166" fontId="4" fillId="0" borderId="0" xfId="2" applyNumberFormat="1" applyFont="1" applyFill="1" applyBorder="1"/>
    <xf numFmtId="165" fontId="4" fillId="0" borderId="0" xfId="2" applyNumberFormat="1" applyFont="1" applyFill="1" applyBorder="1" applyAlignment="1">
      <alignment horizontal="left"/>
    </xf>
    <xf numFmtId="164" fontId="3" fillId="0" borderId="0" xfId="1" applyFont="1" applyFill="1" applyBorder="1" applyAlignment="1"/>
    <xf numFmtId="165" fontId="10" fillId="0" borderId="0" xfId="2" applyNumberFormat="1" applyFont="1" applyFill="1" applyAlignment="1">
      <alignment horizontal="left"/>
    </xf>
    <xf numFmtId="166" fontId="11" fillId="0" borderId="0" xfId="2" applyNumberFormat="1" applyFont="1" applyFill="1" applyBorder="1" applyAlignment="1">
      <alignment horizontal="right"/>
    </xf>
    <xf numFmtId="166" fontId="3" fillId="0" borderId="2" xfId="2" applyNumberFormat="1" applyFont="1" applyFill="1" applyBorder="1"/>
    <xf numFmtId="166" fontId="3" fillId="0" borderId="0" xfId="2" applyNumberFormat="1" applyFont="1" applyFill="1"/>
    <xf numFmtId="165" fontId="3" fillId="0" borderId="0" xfId="2" applyNumberFormat="1" applyFont="1" applyFill="1"/>
    <xf numFmtId="165" fontId="4" fillId="0" borderId="0" xfId="2" applyNumberFormat="1" applyFont="1" applyFill="1" applyAlignment="1">
      <alignment horizontal="center"/>
    </xf>
    <xf numFmtId="167" fontId="4" fillId="0" borderId="0" xfId="253" applyNumberFormat="1" applyFont="1" applyFill="1" applyBorder="1"/>
    <xf numFmtId="165" fontId="4" fillId="0" borderId="0" xfId="2" applyNumberFormat="1" applyFont="1" applyFill="1" applyAlignment="1"/>
    <xf numFmtId="165" fontId="3" fillId="0" borderId="0" xfId="2" applyNumberFormat="1" applyFont="1" applyFill="1" applyAlignment="1" applyProtection="1">
      <protection locked="0"/>
    </xf>
    <xf numFmtId="165" fontId="4" fillId="0" borderId="0" xfId="2" applyNumberFormat="1" applyFont="1" applyFill="1" applyBorder="1"/>
    <xf numFmtId="166" fontId="4" fillId="0" borderId="7" xfId="2" applyNumberFormat="1" applyFont="1" applyFill="1" applyBorder="1"/>
    <xf numFmtId="166" fontId="4" fillId="0" borderId="0" xfId="253" applyNumberFormat="1" applyFont="1" applyFill="1" applyBorder="1"/>
    <xf numFmtId="166" fontId="4" fillId="0" borderId="1" xfId="2" applyNumberFormat="1" applyFont="1" applyFill="1" applyBorder="1"/>
    <xf numFmtId="166" fontId="3" fillId="0" borderId="0" xfId="2" applyNumberFormat="1" applyFont="1" applyFill="1" applyBorder="1"/>
    <xf numFmtId="165" fontId="4" fillId="0" borderId="0" xfId="2" applyNumberFormat="1" applyFont="1" applyFill="1" applyAlignment="1" applyProtection="1"/>
    <xf numFmtId="166" fontId="4" fillId="0" borderId="0" xfId="2" applyNumberFormat="1" applyFont="1" applyFill="1" applyProtection="1">
      <protection locked="0"/>
    </xf>
    <xf numFmtId="166" fontId="4" fillId="0" borderId="0" xfId="2" applyNumberFormat="1" applyFont="1" applyFill="1"/>
    <xf numFmtId="165" fontId="4" fillId="0" borderId="0" xfId="2" applyNumberFormat="1" applyFont="1" applyFill="1"/>
    <xf numFmtId="165" fontId="4" fillId="0" borderId="0" xfId="2" applyNumberFormat="1" applyFont="1" applyFill="1" applyAlignment="1" applyProtection="1">
      <protection locked="0"/>
    </xf>
    <xf numFmtId="166" fontId="4" fillId="0" borderId="6" xfId="2" applyNumberFormat="1" applyFont="1" applyFill="1" applyBorder="1"/>
    <xf numFmtId="44" fontId="4" fillId="0" borderId="0" xfId="253" applyNumberFormat="1" applyFont="1" applyFill="1" applyBorder="1"/>
    <xf numFmtId="165" fontId="4" fillId="0" borderId="0" xfId="2" applyNumberFormat="1" applyFont="1" applyFill="1" applyBorder="1" applyAlignment="1" applyProtection="1">
      <protection locked="0"/>
    </xf>
    <xf numFmtId="174" fontId="4" fillId="0" borderId="0" xfId="2" applyNumberFormat="1" applyFont="1" applyFill="1" applyBorder="1"/>
    <xf numFmtId="0" fontId="4" fillId="0" borderId="0" xfId="269" applyFont="1" applyFill="1"/>
    <xf numFmtId="0" fontId="4" fillId="0" borderId="0" xfId="269" applyFont="1" applyFill="1" applyAlignment="1">
      <alignment horizontal="left" indent="2"/>
    </xf>
    <xf numFmtId="174" fontId="4" fillId="0" borderId="0" xfId="269" applyNumberFormat="1" applyFont="1" applyFill="1"/>
    <xf numFmtId="177" fontId="4" fillId="0" borderId="0" xfId="269" applyNumberFormat="1" applyFont="1" applyFill="1"/>
    <xf numFmtId="174" fontId="4" fillId="0" borderId="0" xfId="269" applyNumberFormat="1" applyFont="1" applyFill="1" applyBorder="1"/>
    <xf numFmtId="177" fontId="4" fillId="0" borderId="0" xfId="269" applyNumberFormat="1" applyFont="1" applyFill="1" applyBorder="1"/>
    <xf numFmtId="0" fontId="4" fillId="0" borderId="0" xfId="269" applyFont="1" applyFill="1" applyBorder="1"/>
    <xf numFmtId="0" fontId="3" fillId="0" borderId="0" xfId="269" applyFont="1" applyFill="1" applyBorder="1" applyAlignment="1">
      <alignment vertical="center"/>
    </xf>
    <xf numFmtId="168" fontId="4" fillId="0" borderId="8" xfId="269" applyNumberFormat="1" applyFont="1" applyFill="1" applyBorder="1" applyAlignment="1">
      <alignment vertical="center"/>
    </xf>
    <xf numFmtId="169" fontId="4" fillId="0" borderId="0" xfId="269" applyNumberFormat="1" applyFont="1" applyFill="1" applyBorder="1" applyAlignment="1">
      <alignment vertical="center"/>
    </xf>
    <xf numFmtId="0" fontId="3" fillId="0" borderId="0" xfId="269" applyFont="1" applyFill="1" applyAlignment="1">
      <alignment vertical="center"/>
    </xf>
    <xf numFmtId="0" fontId="3" fillId="0" borderId="0" xfId="269" applyFont="1" applyFill="1" applyBorder="1"/>
    <xf numFmtId="169" fontId="4" fillId="0" borderId="0" xfId="269" applyNumberFormat="1" applyFont="1" applyFill="1" applyBorder="1"/>
    <xf numFmtId="0" fontId="37" fillId="0" borderId="0" xfId="269" applyFont="1" applyFill="1"/>
    <xf numFmtId="44" fontId="4" fillId="0" borderId="0" xfId="269" applyNumberFormat="1" applyFont="1" applyFill="1" applyBorder="1"/>
    <xf numFmtId="43" fontId="4" fillId="0" borderId="1" xfId="269" applyNumberFormat="1" applyFont="1" applyFill="1" applyBorder="1"/>
    <xf numFmtId="43" fontId="4" fillId="0" borderId="0" xfId="269" applyNumberFormat="1" applyFont="1" applyFill="1"/>
    <xf numFmtId="178" fontId="4" fillId="0" borderId="0" xfId="269" applyNumberFormat="1" applyFont="1" applyFill="1"/>
    <xf numFmtId="44" fontId="4" fillId="0" borderId="8" xfId="269" applyNumberFormat="1" applyFont="1" applyFill="1" applyBorder="1" applyAlignment="1">
      <alignment vertical="center"/>
    </xf>
    <xf numFmtId="44" fontId="4" fillId="0" borderId="0" xfId="269" applyNumberFormat="1" applyFont="1" applyFill="1" applyBorder="1" applyAlignment="1">
      <alignment vertical="center"/>
    </xf>
    <xf numFmtId="176" fontId="4" fillId="0" borderId="0" xfId="269" applyNumberFormat="1" applyFont="1" applyFill="1"/>
    <xf numFmtId="168" fontId="4" fillId="0" borderId="0" xfId="269" applyNumberFormat="1" applyFont="1" applyFill="1"/>
    <xf numFmtId="174" fontId="4" fillId="0" borderId="7" xfId="2" applyNumberFormat="1" applyFont="1" applyFill="1" applyBorder="1"/>
    <xf numFmtId="167" fontId="4" fillId="0" borderId="0" xfId="269" applyNumberFormat="1" applyFont="1" applyFill="1"/>
    <xf numFmtId="177" fontId="4" fillId="0" borderId="0" xfId="2" applyNumberFormat="1" applyFont="1" applyFill="1"/>
    <xf numFmtId="168" fontId="4" fillId="0" borderId="0" xfId="269" applyNumberFormat="1" applyFont="1" applyFill="1" applyBorder="1" applyAlignment="1">
      <alignment vertical="center"/>
    </xf>
    <xf numFmtId="168" fontId="3" fillId="0" borderId="0" xfId="269" applyNumberFormat="1" applyFont="1" applyFill="1" applyAlignment="1">
      <alignment vertical="center"/>
    </xf>
    <xf numFmtId="165" fontId="3" fillId="0" borderId="0" xfId="2" applyNumberFormat="1" applyFont="1" applyFill="1" applyBorder="1"/>
    <xf numFmtId="9" fontId="4" fillId="0" borderId="0" xfId="257" applyNumberFormat="1" applyFont="1" applyFill="1" applyBorder="1"/>
    <xf numFmtId="177" fontId="4" fillId="0" borderId="0" xfId="2" applyNumberFormat="1" applyFont="1" applyFill="1" applyBorder="1"/>
    <xf numFmtId="0" fontId="3" fillId="0" borderId="0" xfId="269" applyFont="1" applyFill="1"/>
    <xf numFmtId="172" fontId="4" fillId="0" borderId="0" xfId="269" applyNumberFormat="1" applyFont="1" applyFill="1" applyBorder="1"/>
    <xf numFmtId="174" fontId="4" fillId="0" borderId="0" xfId="2" applyNumberFormat="1" applyFont="1" applyFill="1"/>
    <xf numFmtId="164" fontId="4" fillId="0" borderId="0" xfId="1" applyFont="1" applyFill="1" applyAlignment="1"/>
    <xf numFmtId="174" fontId="4" fillId="0" borderId="9" xfId="2" applyNumberFormat="1" applyFont="1" applyFill="1" applyBorder="1"/>
    <xf numFmtId="174" fontId="4" fillId="0" borderId="11" xfId="2" applyNumberFormat="1" applyFont="1" applyFill="1" applyBorder="1"/>
    <xf numFmtId="169" fontId="4" fillId="0" borderId="0" xfId="269" applyNumberFormat="1" applyFont="1" applyFill="1"/>
    <xf numFmtId="9" fontId="4" fillId="0" borderId="0" xfId="257" applyFont="1" applyFill="1"/>
    <xf numFmtId="37" fontId="4" fillId="0" borderId="0" xfId="2" applyNumberFormat="1" applyFont="1" applyFill="1"/>
    <xf numFmtId="167" fontId="4" fillId="0" borderId="0" xfId="253" applyNumberFormat="1" applyFont="1" applyFill="1"/>
    <xf numFmtId="174" fontId="4" fillId="0" borderId="1" xfId="2" applyNumberFormat="1" applyFont="1" applyFill="1" applyBorder="1"/>
    <xf numFmtId="171" fontId="4" fillId="0" borderId="0" xfId="2" applyNumberFormat="1" applyFont="1" applyFill="1"/>
    <xf numFmtId="167" fontId="4" fillId="0" borderId="12" xfId="253" applyNumberFormat="1" applyFont="1" applyFill="1" applyBorder="1"/>
    <xf numFmtId="171" fontId="32" fillId="0" borderId="0" xfId="2" applyNumberFormat="1" applyFont="1" applyFill="1"/>
    <xf numFmtId="166" fontId="32" fillId="0" borderId="0" xfId="2" applyNumberFormat="1" applyFont="1" applyFill="1"/>
    <xf numFmtId="0" fontId="4" fillId="0" borderId="0" xfId="267" applyFont="1" applyFill="1"/>
    <xf numFmtId="165" fontId="4" fillId="0" borderId="0" xfId="250" applyNumberFormat="1" applyFont="1" applyFill="1"/>
    <xf numFmtId="165" fontId="31" fillId="0" borderId="0" xfId="250" applyNumberFormat="1" applyFont="1" applyFill="1"/>
    <xf numFmtId="165" fontId="3" fillId="0" borderId="0" xfId="250" applyNumberFormat="1" applyFont="1" applyFill="1"/>
    <xf numFmtId="164" fontId="5" fillId="0" borderId="0" xfId="1" applyFont="1" applyFill="1" applyAlignment="1">
      <alignment horizontal="left"/>
    </xf>
    <xf numFmtId="165" fontId="7" fillId="0" borderId="0" xfId="2" applyNumberFormat="1" applyFont="1" applyFill="1" applyAlignment="1">
      <alignment horizontal="left"/>
    </xf>
    <xf numFmtId="164" fontId="3" fillId="0" borderId="0" xfId="1" applyFont="1" applyFill="1" applyAlignment="1"/>
    <xf numFmtId="165" fontId="4" fillId="0" borderId="0" xfId="2" applyNumberFormat="1" applyFont="1" applyFill="1" applyAlignment="1" applyProtection="1">
      <alignment horizontal="right"/>
      <protection locked="0"/>
    </xf>
    <xf numFmtId="164" fontId="4" fillId="0" borderId="0" xfId="1" applyFont="1" applyFill="1" applyBorder="1" applyAlignment="1"/>
    <xf numFmtId="165" fontId="4" fillId="0" borderId="0" xfId="2" applyNumberFormat="1" applyFont="1" applyFill="1" applyAlignment="1">
      <alignment horizontal="right"/>
    </xf>
    <xf numFmtId="165" fontId="4" fillId="0" borderId="0" xfId="2" applyNumberFormat="1" applyFont="1" applyFill="1" applyBorder="1" applyAlignment="1" applyProtection="1">
      <alignment horizontal="right"/>
      <protection locked="0"/>
    </xf>
    <xf numFmtId="171" fontId="3" fillId="0" borderId="0" xfId="2" quotePrefix="1" applyNumberFormat="1" applyFont="1" applyFill="1" applyBorder="1" applyAlignment="1">
      <alignment horizontal="center"/>
    </xf>
    <xf numFmtId="171" fontId="3" fillId="0" borderId="1" xfId="2" quotePrefix="1" applyNumberFormat="1" applyFont="1" applyFill="1" applyBorder="1" applyAlignment="1">
      <alignment horizontal="center"/>
    </xf>
    <xf numFmtId="171" fontId="4" fillId="0" borderId="9" xfId="2" applyNumberFormat="1" applyFont="1" applyFill="1" applyBorder="1"/>
    <xf numFmtId="167" fontId="4" fillId="0" borderId="9" xfId="253" applyNumberFormat="1" applyFont="1" applyFill="1" applyBorder="1"/>
    <xf numFmtId="166" fontId="4" fillId="0" borderId="9" xfId="2" applyNumberFormat="1" applyFont="1" applyFill="1" applyBorder="1"/>
    <xf numFmtId="167" fontId="4" fillId="0" borderId="10" xfId="253" applyNumberFormat="1" applyFont="1" applyFill="1" applyBorder="1"/>
    <xf numFmtId="165" fontId="3" fillId="0" borderId="0" xfId="2" applyNumberFormat="1" applyFont="1" applyFill="1" applyBorder="1" applyAlignment="1"/>
    <xf numFmtId="165" fontId="3" fillId="0" borderId="0" xfId="2" applyNumberFormat="1" applyFont="1" applyFill="1" applyBorder="1" applyAlignment="1">
      <alignment horizontal="left"/>
    </xf>
    <xf numFmtId="165" fontId="4" fillId="0" borderId="0" xfId="2" applyNumberFormat="1" applyFont="1" applyFill="1" applyBorder="1" applyAlignment="1"/>
    <xf numFmtId="166" fontId="4" fillId="0" borderId="0" xfId="2" applyNumberFormat="1" applyFont="1" applyFill="1" applyBorder="1" applyAlignment="1"/>
    <xf numFmtId="44" fontId="4" fillId="0" borderId="0" xfId="269" applyNumberFormat="1" applyFont="1" applyFill="1"/>
    <xf numFmtId="0" fontId="32" fillId="0" borderId="0" xfId="267" applyFont="1" applyFill="1"/>
    <xf numFmtId="0" fontId="4" fillId="0" borderId="0" xfId="267" applyFont="1" applyFill="1" applyAlignment="1">
      <alignment horizontal="center"/>
    </xf>
    <xf numFmtId="0" fontId="33" fillId="0" borderId="0" xfId="267" applyFont="1" applyFill="1"/>
    <xf numFmtId="171" fontId="32" fillId="0" borderId="0" xfId="268" applyNumberFormat="1" applyFont="1" applyFill="1" applyBorder="1" applyProtection="1">
      <protection locked="0"/>
    </xf>
    <xf numFmtId="0" fontId="3" fillId="0" borderId="0" xfId="267" applyFont="1" applyFill="1"/>
    <xf numFmtId="171" fontId="3" fillId="0" borderId="0" xfId="2" applyNumberFormat="1" applyFont="1" applyFill="1" applyBorder="1" applyAlignment="1">
      <alignment horizontal="center"/>
    </xf>
    <xf numFmtId="0" fontId="35" fillId="0" borderId="0" xfId="267" applyFont="1" applyFill="1"/>
    <xf numFmtId="171" fontId="3" fillId="0" borderId="0" xfId="2" applyNumberFormat="1" applyFont="1" applyFill="1"/>
    <xf numFmtId="0" fontId="32" fillId="0" borderId="0" xfId="267" applyFont="1" applyFill="1" applyAlignment="1">
      <alignment horizontal="center"/>
    </xf>
    <xf numFmtId="0" fontId="4" fillId="0" borderId="0" xfId="267" applyFont="1" applyFill="1" applyAlignment="1">
      <alignment horizontal="left"/>
    </xf>
    <xf numFmtId="171" fontId="32" fillId="0" borderId="0" xfId="267" applyNumberFormat="1" applyFont="1" applyFill="1"/>
    <xf numFmtId="167" fontId="4" fillId="0" borderId="9" xfId="2" applyNumberFormat="1" applyFont="1" applyFill="1" applyBorder="1" applyAlignment="1">
      <alignment horizontal="right"/>
    </xf>
    <xf numFmtId="172" fontId="4" fillId="0" borderId="0" xfId="253" applyNumberFormat="1" applyFont="1" applyFill="1"/>
    <xf numFmtId="166" fontId="4" fillId="0" borderId="9" xfId="2" applyNumberFormat="1" applyFont="1" applyFill="1" applyBorder="1" applyAlignment="1">
      <alignment horizontal="right"/>
    </xf>
    <xf numFmtId="43" fontId="4" fillId="0" borderId="0" xfId="2" applyFont="1" applyFill="1"/>
    <xf numFmtId="173" fontId="4" fillId="0" borderId="0" xfId="267" applyNumberFormat="1" applyFont="1" applyFill="1" applyBorder="1"/>
    <xf numFmtId="167" fontId="4" fillId="0" borderId="9" xfId="2" applyNumberFormat="1" applyFont="1" applyFill="1" applyBorder="1"/>
    <xf numFmtId="171" fontId="32" fillId="0" borderId="9" xfId="2" applyNumberFormat="1" applyFont="1" applyFill="1" applyBorder="1"/>
    <xf numFmtId="173" fontId="4" fillId="0" borderId="0" xfId="267" applyNumberFormat="1" applyFont="1" applyFill="1"/>
    <xf numFmtId="170" fontId="32" fillId="0" borderId="0" xfId="267" applyNumberFormat="1" applyFont="1" applyFill="1"/>
    <xf numFmtId="0" fontId="4" fillId="0" borderId="0" xfId="267" applyFont="1" applyFill="1" applyBorder="1"/>
    <xf numFmtId="175" fontId="4" fillId="0" borderId="0" xfId="2" applyNumberFormat="1" applyFont="1" applyFill="1"/>
    <xf numFmtId="174" fontId="32" fillId="0" borderId="0" xfId="267" applyNumberFormat="1" applyFont="1" applyFill="1"/>
    <xf numFmtId="166" fontId="9" fillId="0" borderId="4" xfId="2" applyNumberFormat="1" applyFont="1" applyFill="1" applyBorder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0" fontId="3" fillId="0" borderId="0" xfId="267" applyFont="1" applyFill="1" applyAlignment="1">
      <alignment horizontal="left"/>
    </xf>
    <xf numFmtId="166" fontId="9" fillId="0" borderId="3" xfId="2" applyNumberFormat="1" applyFont="1" applyFill="1" applyBorder="1"/>
    <xf numFmtId="167" fontId="4" fillId="0" borderId="0" xfId="269" applyNumberFormat="1" applyFont="1" applyFill="1" applyBorder="1"/>
    <xf numFmtId="0" fontId="4" fillId="0" borderId="0" xfId="314" applyFont="1" applyFill="1" applyAlignment="1"/>
    <xf numFmtId="0" fontId="4" fillId="0" borderId="0" xfId="314" applyFont="1" applyFill="1" applyAlignment="1">
      <alignment vertical="center"/>
    </xf>
    <xf numFmtId="0" fontId="3" fillId="0" borderId="0" xfId="314" applyFont="1" applyFill="1" applyAlignment="1"/>
    <xf numFmtId="166" fontId="4" fillId="0" borderId="0" xfId="2" applyNumberFormat="1" applyFont="1" applyFill="1" applyAlignment="1"/>
    <xf numFmtId="183" fontId="4" fillId="0" borderId="0" xfId="314" applyNumberFormat="1" applyFont="1" applyFill="1" applyAlignment="1"/>
    <xf numFmtId="166" fontId="4" fillId="0" borderId="0" xfId="2" applyNumberFormat="1" applyFont="1" applyFill="1" applyBorder="1" applyAlignment="1">
      <alignment horizontal="right"/>
    </xf>
    <xf numFmtId="167" fontId="4" fillId="0" borderId="2" xfId="315" applyNumberFormat="1" applyFont="1" applyFill="1" applyBorder="1"/>
    <xf numFmtId="174" fontId="4" fillId="0" borderId="1" xfId="269" applyNumberFormat="1" applyFont="1" applyFill="1" applyBorder="1"/>
    <xf numFmtId="165" fontId="3" fillId="0" borderId="0" xfId="2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267" applyFont="1" applyFill="1" applyAlignment="1">
      <alignment horizontal="center"/>
    </xf>
    <xf numFmtId="168" fontId="4" fillId="0" borderId="0" xfId="269" applyNumberFormat="1" applyFont="1" applyFill="1" applyBorder="1"/>
    <xf numFmtId="164" fontId="3" fillId="0" borderId="0" xfId="1" applyFont="1" applyFill="1" applyAlignment="1">
      <alignment horizontal="center"/>
    </xf>
    <xf numFmtId="166" fontId="4" fillId="0" borderId="2" xfId="2" applyNumberFormat="1" applyFont="1" applyFill="1" applyBorder="1" applyAlignment="1">
      <alignment horizontal="right"/>
    </xf>
    <xf numFmtId="166" fontId="8" fillId="0" borderId="4" xfId="2" applyNumberFormat="1" applyFont="1" applyFill="1" applyBorder="1"/>
    <xf numFmtId="166" fontId="8" fillId="0" borderId="2" xfId="2" applyNumberFormat="1" applyFont="1" applyFill="1" applyBorder="1"/>
    <xf numFmtId="166" fontId="4" fillId="0" borderId="2" xfId="2" applyNumberFormat="1" applyFont="1" applyFill="1" applyBorder="1"/>
    <xf numFmtId="166" fontId="8" fillId="0" borderId="2" xfId="2" applyNumberFormat="1" applyFont="1" applyFill="1" applyBorder="1" applyAlignment="1">
      <alignment horizontal="right"/>
    </xf>
    <xf numFmtId="166" fontId="4" fillId="0" borderId="0" xfId="2" applyNumberFormat="1" applyFont="1" applyFill="1"/>
    <xf numFmtId="166" fontId="4" fillId="0" borderId="0" xfId="2" applyNumberFormat="1" applyFont="1" applyFill="1" applyBorder="1"/>
    <xf numFmtId="165" fontId="4" fillId="0" borderId="0" xfId="2" applyNumberFormat="1" applyFont="1" applyFill="1"/>
    <xf numFmtId="165" fontId="4" fillId="0" borderId="0" xfId="2" applyNumberFormat="1" applyFont="1" applyFill="1" applyAlignment="1" applyProtection="1">
      <protection locked="0"/>
    </xf>
    <xf numFmtId="165" fontId="4" fillId="0" borderId="0" xfId="2" applyNumberFormat="1" applyFont="1" applyFill="1" applyBorder="1"/>
    <xf numFmtId="0" fontId="4" fillId="0" borderId="0" xfId="269" applyFont="1" applyFill="1" applyBorder="1" applyAlignment="1">
      <alignment horizontal="left" indent="2"/>
    </xf>
    <xf numFmtId="0" fontId="4" fillId="0" borderId="0" xfId="269" quotePrefix="1" applyFont="1" applyFill="1" applyAlignment="1">
      <alignment horizontal="left" indent="2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5" fontId="4" fillId="0" borderId="0" xfId="2" applyNumberFormat="1" applyFont="1" applyFill="1" applyAlignment="1">
      <alignment horizontal="left"/>
    </xf>
    <xf numFmtId="164" fontId="3" fillId="0" borderId="0" xfId="1" applyFont="1" applyFill="1" applyAlignment="1">
      <alignment horizontal="center"/>
    </xf>
    <xf numFmtId="164" fontId="3" fillId="0" borderId="0" xfId="1" applyFont="1" applyFill="1" applyBorder="1" applyAlignment="1">
      <alignment horizontal="left"/>
    </xf>
    <xf numFmtId="165" fontId="3" fillId="0" borderId="0" xfId="2" applyNumberFormat="1" applyFont="1" applyFill="1" applyAlignment="1">
      <alignment horizontal="left"/>
    </xf>
    <xf numFmtId="165" fontId="59" fillId="0" borderId="0" xfId="2" applyNumberFormat="1" applyFont="1" applyFill="1" applyAlignment="1">
      <alignment horizontal="center"/>
    </xf>
    <xf numFmtId="49" fontId="3" fillId="0" borderId="0" xfId="2" quotePrefix="1" applyNumberFormat="1" applyFont="1" applyFill="1" applyBorder="1" applyAlignment="1">
      <alignment horizontal="center"/>
    </xf>
    <xf numFmtId="166" fontId="3" fillId="0" borderId="4" xfId="2" applyNumberFormat="1" applyFont="1" applyFill="1" applyBorder="1" applyAlignment="1">
      <alignment horizontal="right"/>
    </xf>
    <xf numFmtId="166" fontId="3" fillId="0" borderId="2" xfId="2" applyNumberFormat="1" applyFont="1" applyFill="1" applyBorder="1" applyAlignment="1">
      <alignment horizontal="right"/>
    </xf>
    <xf numFmtId="166" fontId="4" fillId="0" borderId="3" xfId="2" applyNumberFormat="1" applyFont="1" applyFill="1" applyBorder="1"/>
    <xf numFmtId="166" fontId="8" fillId="0" borderId="22" xfId="2" applyNumberFormat="1" applyFont="1" applyFill="1" applyBorder="1"/>
    <xf numFmtId="166" fontId="9" fillId="0" borderId="0" xfId="2" applyNumberFormat="1" applyFont="1" applyFill="1" applyBorder="1"/>
    <xf numFmtId="166" fontId="8" fillId="0" borderId="23" xfId="2" applyNumberFormat="1" applyFont="1" applyFill="1" applyBorder="1"/>
    <xf numFmtId="165" fontId="4" fillId="0" borderId="0" xfId="2" applyNumberFormat="1" applyFont="1" applyFill="1" applyBorder="1" applyAlignment="1">
      <alignment horizontal="right"/>
    </xf>
    <xf numFmtId="164" fontId="4" fillId="0" borderId="0" xfId="1" applyFont="1" applyFill="1" applyBorder="1" applyAlignment="1">
      <alignment horizontal="left"/>
    </xf>
    <xf numFmtId="164" fontId="4" fillId="0" borderId="0" xfId="1" applyFont="1" applyFill="1" applyBorder="1"/>
    <xf numFmtId="166" fontId="8" fillId="0" borderId="4" xfId="2" applyNumberFormat="1" applyFont="1" applyFill="1" applyBorder="1" applyAlignment="1">
      <alignment horizontal="right"/>
    </xf>
    <xf numFmtId="167" fontId="60" fillId="0" borderId="2" xfId="3" applyNumberFormat="1" applyFont="1" applyFill="1" applyBorder="1"/>
    <xf numFmtId="165" fontId="3" fillId="0" borderId="0" xfId="2" quotePrefix="1" applyNumberFormat="1" applyFont="1" applyFill="1" applyBorder="1" applyAlignment="1" applyProtection="1">
      <alignment horizontal="center"/>
      <protection locked="0"/>
    </xf>
    <xf numFmtId="165" fontId="3" fillId="0" borderId="6" xfId="2" applyNumberFormat="1" applyFont="1" applyFill="1" applyBorder="1" applyAlignment="1">
      <alignment horizontal="center"/>
    </xf>
    <xf numFmtId="0" fontId="57" fillId="0" borderId="0" xfId="269" applyFont="1" applyFill="1"/>
    <xf numFmtId="165" fontId="57" fillId="0" borderId="0" xfId="2" applyNumberFormat="1" applyFont="1" applyFill="1"/>
    <xf numFmtId="0" fontId="0" fillId="0" borderId="0" xfId="0" applyFill="1"/>
    <xf numFmtId="164" fontId="3" fillId="0" borderId="0" xfId="1" applyFont="1" applyFill="1" applyAlignment="1">
      <alignment horizontal="center"/>
    </xf>
    <xf numFmtId="0" fontId="3" fillId="0" borderId="0" xfId="2" applyNumberFormat="1" applyFont="1" applyFill="1" applyAlignment="1">
      <alignment horizontal="left"/>
    </xf>
    <xf numFmtId="166" fontId="8" fillId="0" borderId="0" xfId="2" applyNumberFormat="1" applyFont="1" applyFill="1" applyBorder="1"/>
    <xf numFmtId="0" fontId="37" fillId="0" borderId="0" xfId="314" applyFont="1" applyFill="1" applyAlignment="1"/>
    <xf numFmtId="165" fontId="4" fillId="26" borderId="0" xfId="2" applyNumberFormat="1" applyFont="1" applyFill="1" applyAlignment="1"/>
    <xf numFmtId="165" fontId="4" fillId="26" borderId="0" xfId="2" applyNumberFormat="1" applyFont="1" applyFill="1" applyAlignment="1" applyProtection="1">
      <protection locked="0"/>
    </xf>
    <xf numFmtId="165" fontId="3" fillId="26" borderId="0" xfId="2" applyNumberFormat="1" applyFont="1" applyFill="1" applyAlignment="1" applyProtection="1">
      <protection locked="0"/>
    </xf>
    <xf numFmtId="165" fontId="4" fillId="26" borderId="0" xfId="2" applyNumberFormat="1" applyFont="1" applyFill="1" applyBorder="1"/>
    <xf numFmtId="44" fontId="4" fillId="26" borderId="8" xfId="253" applyNumberFormat="1" applyFont="1" applyFill="1" applyBorder="1"/>
    <xf numFmtId="44" fontId="4" fillId="26" borderId="0" xfId="253" applyNumberFormat="1" applyFont="1" applyFill="1" applyBorder="1"/>
    <xf numFmtId="44" fontId="4" fillId="26" borderId="0" xfId="253" applyFont="1" applyFill="1"/>
    <xf numFmtId="0" fontId="3" fillId="0" borderId="0" xfId="269" applyFont="1" applyFill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55" fillId="0" borderId="0" xfId="314" applyFont="1" applyFill="1" applyAlignment="1"/>
    <xf numFmtId="39" fontId="4" fillId="0" borderId="0" xfId="314" applyNumberFormat="1" applyFont="1" applyFill="1" applyAlignment="1"/>
    <xf numFmtId="37" fontId="4" fillId="0" borderId="0" xfId="314" applyNumberFormat="1" applyFont="1" applyFill="1" applyAlignment="1"/>
    <xf numFmtId="180" fontId="4" fillId="0" borderId="0" xfId="314" applyNumberFormat="1" applyFont="1" applyFill="1" applyAlignment="1"/>
    <xf numFmtId="179" fontId="4" fillId="0" borderId="0" xfId="335" applyNumberFormat="1" applyFont="1" applyFill="1" applyAlignment="1"/>
    <xf numFmtId="179" fontId="4" fillId="0" borderId="1" xfId="335" applyNumberFormat="1" applyFont="1" applyFill="1" applyBorder="1" applyAlignment="1"/>
    <xf numFmtId="179" fontId="4" fillId="0" borderId="0" xfId="314" applyNumberFormat="1" applyFont="1" applyFill="1" applyAlignment="1"/>
    <xf numFmtId="10" fontId="4" fillId="0" borderId="0" xfId="314" applyNumberFormat="1" applyFont="1" applyFill="1" applyAlignment="1"/>
    <xf numFmtId="181" fontId="4" fillId="0" borderId="0" xfId="314" applyNumberFormat="1" applyFont="1" applyFill="1" applyAlignment="1"/>
    <xf numFmtId="182" fontId="4" fillId="0" borderId="0" xfId="314" applyNumberFormat="1" applyFont="1" applyFill="1" applyAlignment="1"/>
    <xf numFmtId="172" fontId="4" fillId="0" borderId="0" xfId="314" applyNumberFormat="1" applyFont="1" applyFill="1" applyAlignment="1"/>
    <xf numFmtId="166" fontId="4" fillId="0" borderId="0" xfId="312" applyNumberFormat="1" applyFont="1" applyFill="1" applyAlignment="1"/>
    <xf numFmtId="0" fontId="4" fillId="0" borderId="0" xfId="314" applyFont="1" applyFill="1">
      <alignment vertical="top"/>
    </xf>
    <xf numFmtId="0" fontId="4" fillId="0" borderId="0" xfId="314" applyFont="1" applyFill="1" applyAlignment="1">
      <alignment horizontal="left" indent="2"/>
    </xf>
    <xf numFmtId="166" fontId="4" fillId="0" borderId="0" xfId="2" applyNumberFormat="1" applyFont="1" applyFill="1" applyAlignment="1">
      <alignment vertical="top"/>
    </xf>
    <xf numFmtId="42" fontId="4" fillId="0" borderId="0" xfId="314" applyNumberFormat="1" applyFont="1" applyFill="1">
      <alignment vertical="top"/>
    </xf>
    <xf numFmtId="165" fontId="3" fillId="0" borderId="0" xfId="2" applyNumberFormat="1" applyFont="1" applyFill="1" applyBorder="1" applyAlignment="1">
      <alignment horizontal="center"/>
    </xf>
    <xf numFmtId="179" fontId="4" fillId="0" borderId="0" xfId="314" applyNumberFormat="1" applyFont="1" applyFill="1" applyBorder="1" applyAlignment="1"/>
    <xf numFmtId="0" fontId="4" fillId="0" borderId="0" xfId="314" applyFont="1" applyFill="1" applyBorder="1" applyAlignment="1"/>
    <xf numFmtId="165" fontId="3" fillId="0" borderId="0" xfId="2" applyNumberFormat="1" applyFont="1" applyFill="1" applyBorder="1" applyAlignment="1">
      <alignment horizontal="center"/>
    </xf>
    <xf numFmtId="0" fontId="3" fillId="0" borderId="0" xfId="269" applyFont="1" applyFill="1" applyAlignment="1">
      <alignment horizontal="center"/>
    </xf>
    <xf numFmtId="0" fontId="64" fillId="0" borderId="0" xfId="0" applyFont="1" applyFill="1"/>
    <xf numFmtId="168" fontId="4" fillId="0" borderId="8" xfId="253" applyNumberFormat="1" applyFont="1" applyFill="1" applyBorder="1"/>
    <xf numFmtId="165" fontId="10" fillId="0" borderId="0" xfId="2" applyNumberFormat="1" applyFont="1" applyFill="1"/>
    <xf numFmtId="168" fontId="4" fillId="0" borderId="0" xfId="253" applyNumberFormat="1" applyFont="1" applyFill="1" applyBorder="1"/>
    <xf numFmtId="170" fontId="4" fillId="0" borderId="0" xfId="2" applyNumberFormat="1" applyFont="1" applyFill="1" applyBorder="1"/>
    <xf numFmtId="44" fontId="4" fillId="0" borderId="8" xfId="253" applyNumberFormat="1" applyFont="1" applyFill="1" applyBorder="1"/>
    <xf numFmtId="44" fontId="4" fillId="0" borderId="0" xfId="253" applyNumberFormat="1" applyFont="1" applyFill="1"/>
    <xf numFmtId="44" fontId="4" fillId="0" borderId="0" xfId="253" applyFont="1" applyFill="1"/>
    <xf numFmtId="0" fontId="56" fillId="0" borderId="0" xfId="314" applyFont="1" applyFill="1" applyAlignment="1">
      <alignment horizontal="left" vertical="top" indent="2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267" applyFont="1" applyFill="1" applyAlignment="1">
      <alignment horizontal="center"/>
    </xf>
    <xf numFmtId="0" fontId="3" fillId="0" borderId="0" xfId="269" applyFont="1" applyFill="1" applyAlignment="1">
      <alignment horizontal="center"/>
    </xf>
    <xf numFmtId="0" fontId="3" fillId="0" borderId="0" xfId="313" applyFont="1" applyFill="1" applyAlignment="1">
      <alignment horizontal="center"/>
    </xf>
    <xf numFmtId="0" fontId="3" fillId="0" borderId="0" xfId="314" applyFont="1" applyFill="1" applyAlignment="1">
      <alignment horizontal="center"/>
    </xf>
    <xf numFmtId="0" fontId="3" fillId="0" borderId="1" xfId="314" applyFont="1" applyFill="1" applyBorder="1" applyAlignment="1">
      <alignment horizontal="center" vertical="center"/>
    </xf>
  </cellXfs>
  <cellStyles count="336">
    <cellStyle name="%" xfId="4"/>
    <cellStyle name="% 2" xfId="316"/>
    <cellStyle name="% 3" xfId="317"/>
    <cellStyle name="%_Book2" xfId="5"/>
    <cellStyle name="%_Book3" xfId="6"/>
    <cellStyle name="%_Book4" xfId="7"/>
    <cellStyle name="%_Book6" xfId="8"/>
    <cellStyle name="%_Book8" xfId="9"/>
    <cellStyle name="%_Fusion Reconciliation - Dec 2009" xfId="10"/>
    <cellStyle name="%_Fusion Reconciliation - Sept 2009" xfId="11"/>
    <cellStyle name="%_Non gaap" xfId="12"/>
    <cellStyle name="%_Non- GAAP rec whole &amp;mill" xfId="13"/>
    <cellStyle name="%_Other NR detail" xfId="14"/>
    <cellStyle name="_Rid_1_al" xfId="15"/>
    <cellStyle name="_Rid_1_at" xfId="16"/>
    <cellStyle name="_Rid_1_cf" xfId="17"/>
    <cellStyle name="_Rid_1_cl" xfId="18"/>
    <cellStyle name="_Rid_1_cs" xfId="19"/>
    <cellStyle name="_Rid_1_ct" xfId="20"/>
    <cellStyle name="_Rid_1_cv" xfId="21"/>
    <cellStyle name="_Rid_1_dm" xfId="22"/>
    <cellStyle name="_Rid_1_dm_Non gaap PR" xfId="23"/>
    <cellStyle name="_Rid_1_dm_non-GAAP reconciliation operating" xfId="24"/>
    <cellStyle name="_Rid_1_dm_PF detailed Revenue" xfId="25"/>
    <cellStyle name="_Rid_1_dm_PF Non-GAAP ER to Vince" xfId="26"/>
    <cellStyle name="_Rid_1_dm_Press Release FS" xfId="27"/>
    <cellStyle name="_Rid_1_dm_Q2 2008 Board Book" xfId="28"/>
    <cellStyle name="_Rid_1_dm_Rider A" xfId="29"/>
    <cellStyle name="_Rid_1_fp" xfId="30"/>
    <cellStyle name="_Rid_1_ft" xfId="31"/>
    <cellStyle name="_Rid_1_hl" xfId="32"/>
    <cellStyle name="_Rid_1_hv" xfId="33"/>
    <cellStyle name="_Rid_1_hy" xfId="34"/>
    <cellStyle name="_Rid_1_hy_Non gaap PR" xfId="35"/>
    <cellStyle name="_Rid_1_hy_non-GAAP reconciliation operating" xfId="36"/>
    <cellStyle name="_Rid_1_hy_PF detailed Revenue" xfId="37"/>
    <cellStyle name="_Rid_1_hy_PF Non-GAAP ER to Vince" xfId="38"/>
    <cellStyle name="_Rid_1_hy_Press Release FS" xfId="39"/>
    <cellStyle name="_Rid_1_hy_Q2 2008 Board Book" xfId="40"/>
    <cellStyle name="_Rid_1_hy_Rider A" xfId="41"/>
    <cellStyle name="_Rid_1_if" xfId="42"/>
    <cellStyle name="_Rid_1_ih" xfId="43"/>
    <cellStyle name="_Rid_1_il" xfId="44"/>
    <cellStyle name="_Rid_1_is" xfId="45"/>
    <cellStyle name="_Rid_1_iv" xfId="46"/>
    <cellStyle name="_Rid_1_lg" xfId="47"/>
    <cellStyle name="_Rid_1_lm" xfId="48"/>
    <cellStyle name="_Rid_1_ls" xfId="49"/>
    <cellStyle name="_Rid_1_lt" xfId="50"/>
    <cellStyle name="_Rid_1_lx" xfId="51"/>
    <cellStyle name="_Rid_1_ml" xfId="52"/>
    <cellStyle name="_Rid_1_mv" xfId="53"/>
    <cellStyle name="_Rid_1_nl" xfId="54"/>
    <cellStyle name="_Rid_1_nv" xfId="55"/>
    <cellStyle name="_Rid_1_of" xfId="56"/>
    <cellStyle name="_Rid_1_oh" xfId="57"/>
    <cellStyle name="_Rid_1_ol" xfId="58"/>
    <cellStyle name="_Rid_1_os" xfId="59"/>
    <cellStyle name="_Rid_1_ov" xfId="60"/>
    <cellStyle name="_Rid_1_s0" xfId="61"/>
    <cellStyle name="_Rid_1_s1" xfId="62"/>
    <cellStyle name="_Rid_1_s10" xfId="63"/>
    <cellStyle name="_Rid_1_s11" xfId="64"/>
    <cellStyle name="_Rid_1_s12" xfId="65"/>
    <cellStyle name="_Rid_1_s13" xfId="66"/>
    <cellStyle name="_Rid_1_s2" xfId="67"/>
    <cellStyle name="_Rid_1_s3" xfId="68"/>
    <cellStyle name="_Rid_1_s4" xfId="69"/>
    <cellStyle name="_Rid_1_s5" xfId="70"/>
    <cellStyle name="_Rid_1_s6" xfId="71"/>
    <cellStyle name="_Rid_1_s7" xfId="72"/>
    <cellStyle name="_Rid_1_s8" xfId="73"/>
    <cellStyle name="_Rid_1_s9" xfId="74"/>
    <cellStyle name="_Rid_1_sf" xfId="75"/>
    <cellStyle name="_Rid_1_sg" xfId="76"/>
    <cellStyle name="_Rid_1_sh" xfId="77"/>
    <cellStyle name="_Rid_1_sk" xfId="78"/>
    <cellStyle name="_Rid_1_sl" xfId="79"/>
    <cellStyle name="_Rid_1_so" xfId="80"/>
    <cellStyle name="_Rid_1_sp" xfId="81"/>
    <cellStyle name="_Rid_1_ss" xfId="82"/>
    <cellStyle name="_Rid_1_sv" xfId="83"/>
    <cellStyle name="_Rid_1_ta" xfId="84"/>
    <cellStyle name="_Rid_1_ts" xfId="85"/>
    <cellStyle name="_Rid_1_xl" xfId="86"/>
    <cellStyle name="_Rid_1_xm" xfId="87"/>
    <cellStyle name="_Rid_1_xt" xfId="88"/>
    <cellStyle name="_Rid_1_xv" xfId="89"/>
    <cellStyle name="_Rid_2_al" xfId="90"/>
    <cellStyle name="_Rid_2_at" xfId="91"/>
    <cellStyle name="_Rid_2_cf" xfId="92"/>
    <cellStyle name="_Rid_2_cl" xfId="93"/>
    <cellStyle name="_Rid_2_cs" xfId="94"/>
    <cellStyle name="_Rid_2_ct" xfId="95"/>
    <cellStyle name="_Rid_2_cv" xfId="96"/>
    <cellStyle name="_Rid_2_dm" xfId="97"/>
    <cellStyle name="_Rid_2_dm_Non gaap PR" xfId="98"/>
    <cellStyle name="_Rid_2_dm_non-GAAP reconciliation operating" xfId="99"/>
    <cellStyle name="_Rid_2_dm_PF detailed Revenue" xfId="100"/>
    <cellStyle name="_Rid_2_dm_PF Non-GAAP ER to Vince" xfId="101"/>
    <cellStyle name="_Rid_2_dm_Press Release FS" xfId="102"/>
    <cellStyle name="_Rid_2_dm_Q2 2008 Board Book" xfId="103"/>
    <cellStyle name="_Rid_2_dm_Rider A" xfId="104"/>
    <cellStyle name="_Rid_2_fp" xfId="105"/>
    <cellStyle name="_Rid_2_ft" xfId="106"/>
    <cellStyle name="_Rid_2_hl" xfId="107"/>
    <cellStyle name="_Rid_2_hv" xfId="108"/>
    <cellStyle name="_Rid_2_hy" xfId="109"/>
    <cellStyle name="_Rid_2_hy_Non gaap PR" xfId="110"/>
    <cellStyle name="_Rid_2_hy_non-GAAP reconciliation operating" xfId="111"/>
    <cellStyle name="_Rid_2_hy_PF detailed Revenue" xfId="112"/>
    <cellStyle name="_Rid_2_hy_PF Non-GAAP ER to Vince" xfId="113"/>
    <cellStyle name="_Rid_2_hy_Press Release FS" xfId="114"/>
    <cellStyle name="_Rid_2_hy_Q2 2008 Board Book" xfId="115"/>
    <cellStyle name="_Rid_2_hy_Rider A" xfId="116"/>
    <cellStyle name="_Rid_2_if" xfId="117"/>
    <cellStyle name="_Rid_2_ih" xfId="118"/>
    <cellStyle name="_Rid_2_il" xfId="119"/>
    <cellStyle name="_Rid_2_is" xfId="120"/>
    <cellStyle name="_Rid_2_iv" xfId="121"/>
    <cellStyle name="_Rid_2_lg" xfId="122"/>
    <cellStyle name="_Rid_2_lm" xfId="123"/>
    <cellStyle name="_Rid_2_ls" xfId="124"/>
    <cellStyle name="_Rid_2_lt" xfId="125"/>
    <cellStyle name="_Rid_2_lx" xfId="126"/>
    <cellStyle name="_Rid_2_ml" xfId="127"/>
    <cellStyle name="_Rid_2_mv" xfId="128"/>
    <cellStyle name="_Rid_2_nl" xfId="129"/>
    <cellStyle name="_Rid_2_nv" xfId="130"/>
    <cellStyle name="_Rid_2_of" xfId="131"/>
    <cellStyle name="_Rid_2_oh" xfId="132"/>
    <cellStyle name="_Rid_2_ol" xfId="133"/>
    <cellStyle name="_Rid_2_os" xfId="134"/>
    <cellStyle name="_Rid_2_ov" xfId="135"/>
    <cellStyle name="_Rid_2_s0" xfId="136"/>
    <cellStyle name="_Rid_2_s1" xfId="137"/>
    <cellStyle name="_Rid_2_s10" xfId="138"/>
    <cellStyle name="_Rid_2_s11" xfId="139"/>
    <cellStyle name="_Rid_2_s12" xfId="140"/>
    <cellStyle name="_Rid_2_s2" xfId="141"/>
    <cellStyle name="_Rid_2_s3" xfId="142"/>
    <cellStyle name="_Rid_2_s4" xfId="143"/>
    <cellStyle name="_Rid_2_s5" xfId="144"/>
    <cellStyle name="_Rid_2_s6" xfId="145"/>
    <cellStyle name="_Rid_2_s7" xfId="146"/>
    <cellStyle name="_Rid_2_s8" xfId="147"/>
    <cellStyle name="_Rid_2_s9" xfId="148"/>
    <cellStyle name="_Rid_2_sf" xfId="149"/>
    <cellStyle name="_Rid_2_sg" xfId="150"/>
    <cellStyle name="_Rid_2_sh" xfId="151"/>
    <cellStyle name="_Rid_2_sk" xfId="152"/>
    <cellStyle name="_Rid_2_sl" xfId="153"/>
    <cellStyle name="_Rid_2_so" xfId="154"/>
    <cellStyle name="_Rid_2_sp" xfId="155"/>
    <cellStyle name="_Rid_2_ss" xfId="156"/>
    <cellStyle name="_Rid_2_sv" xfId="157"/>
    <cellStyle name="_Rid_2_ta" xfId="158"/>
    <cellStyle name="_Rid_2_ts" xfId="159"/>
    <cellStyle name="_Rid_2_xl" xfId="160"/>
    <cellStyle name="_Rid_2_xm" xfId="161"/>
    <cellStyle name="_Rid_2_xt" xfId="162"/>
    <cellStyle name="_Rid_2_xv" xfId="163"/>
    <cellStyle name="_Rid_3_al" xfId="164"/>
    <cellStyle name="_Rid_3_at" xfId="165"/>
    <cellStyle name="_Rid_3_cf" xfId="166"/>
    <cellStyle name="_Rid_3_cl" xfId="167"/>
    <cellStyle name="_Rid_3_cs" xfId="168"/>
    <cellStyle name="_Rid_3_ct" xfId="169"/>
    <cellStyle name="_Rid_3_cv" xfId="170"/>
    <cellStyle name="_Rid_3_dm" xfId="171"/>
    <cellStyle name="_Rid_3_dm_Non gaap PR" xfId="172"/>
    <cellStyle name="_Rid_3_dm_non-GAAP reconciliation operating" xfId="173"/>
    <cellStyle name="_Rid_3_dm_PF detailed Revenue" xfId="174"/>
    <cellStyle name="_Rid_3_dm_PF Non-GAAP ER to Vince" xfId="175"/>
    <cellStyle name="_Rid_3_dm_Press Release FS" xfId="176"/>
    <cellStyle name="_Rid_3_dm_Q2 2008 Board Book" xfId="177"/>
    <cellStyle name="_Rid_3_dm_Rider A" xfId="178"/>
    <cellStyle name="_Rid_3_fp" xfId="179"/>
    <cellStyle name="_Rid_3_ft" xfId="180"/>
    <cellStyle name="_Rid_3_hl" xfId="181"/>
    <cellStyle name="_Rid_3_hv" xfId="182"/>
    <cellStyle name="_Rid_3_hy" xfId="183"/>
    <cellStyle name="_Rid_3_hy_Non gaap PR" xfId="184"/>
    <cellStyle name="_Rid_3_hy_non-GAAP reconciliation operating" xfId="185"/>
    <cellStyle name="_Rid_3_hy_PF detailed Revenue" xfId="186"/>
    <cellStyle name="_Rid_3_hy_PF Non-GAAP ER to Vince" xfId="187"/>
    <cellStyle name="_Rid_3_hy_Press Release FS" xfId="188"/>
    <cellStyle name="_Rid_3_hy_Q2 2008 Board Book" xfId="189"/>
    <cellStyle name="_Rid_3_hy_Rider A" xfId="190"/>
    <cellStyle name="_Rid_3_if" xfId="191"/>
    <cellStyle name="_Rid_3_ih" xfId="192"/>
    <cellStyle name="_Rid_3_il" xfId="193"/>
    <cellStyle name="_Rid_3_is" xfId="194"/>
    <cellStyle name="_Rid_3_iv" xfId="195"/>
    <cellStyle name="_Rid_3_lg" xfId="196"/>
    <cellStyle name="_Rid_3_lm" xfId="197"/>
    <cellStyle name="_Rid_3_ls" xfId="198"/>
    <cellStyle name="_Rid_3_lt" xfId="199"/>
    <cellStyle name="_Rid_3_lx" xfId="200"/>
    <cellStyle name="_Rid_3_ml" xfId="201"/>
    <cellStyle name="_Rid_3_mv" xfId="202"/>
    <cellStyle name="_Rid_3_nl" xfId="203"/>
    <cellStyle name="_Rid_3_nv" xfId="204"/>
    <cellStyle name="_Rid_3_of" xfId="205"/>
    <cellStyle name="_Rid_3_oh" xfId="206"/>
    <cellStyle name="_Rid_3_ol" xfId="207"/>
    <cellStyle name="_Rid_3_os" xfId="208"/>
    <cellStyle name="_Rid_3_ov" xfId="209"/>
    <cellStyle name="_Rid_3_s0" xfId="210"/>
    <cellStyle name="_Rid_3_s1" xfId="211"/>
    <cellStyle name="_Rid_3_s10" xfId="212"/>
    <cellStyle name="_Rid_3_s11" xfId="213"/>
    <cellStyle name="_Rid_3_s12" xfId="214"/>
    <cellStyle name="_Rid_3_s13" xfId="215"/>
    <cellStyle name="_Rid_3_s14" xfId="216"/>
    <cellStyle name="_Rid_3_s15" xfId="217"/>
    <cellStyle name="_Rid_3_s16" xfId="218"/>
    <cellStyle name="_Rid_3_s17" xfId="219"/>
    <cellStyle name="_Rid_3_s18" xfId="220"/>
    <cellStyle name="_Rid_3_s19" xfId="221"/>
    <cellStyle name="_Rid_3_s2" xfId="222"/>
    <cellStyle name="_Rid_3_s20" xfId="223"/>
    <cellStyle name="_Rid_3_s21" xfId="224"/>
    <cellStyle name="_Rid_3_s22" xfId="225"/>
    <cellStyle name="_Rid_3_s23" xfId="226"/>
    <cellStyle name="_Rid_3_s24" xfId="227"/>
    <cellStyle name="_Rid_3_s3" xfId="228"/>
    <cellStyle name="_Rid_3_s4" xfId="229"/>
    <cellStyle name="_Rid_3_s5" xfId="230"/>
    <cellStyle name="_Rid_3_s6" xfId="231"/>
    <cellStyle name="_Rid_3_s7" xfId="232"/>
    <cellStyle name="_Rid_3_s8" xfId="233"/>
    <cellStyle name="_Rid_3_s9" xfId="234"/>
    <cellStyle name="_Rid_3_sf" xfId="235"/>
    <cellStyle name="_Rid_3_sg" xfId="236"/>
    <cellStyle name="_Rid_3_sh" xfId="237"/>
    <cellStyle name="_Rid_3_sk" xfId="238"/>
    <cellStyle name="_Rid_3_sl" xfId="239"/>
    <cellStyle name="_Rid_3_so" xfId="240"/>
    <cellStyle name="_Rid_3_sp" xfId="241"/>
    <cellStyle name="_Rid_3_ss" xfId="242"/>
    <cellStyle name="_Rid_3_sv" xfId="243"/>
    <cellStyle name="_Rid_3_ta" xfId="244"/>
    <cellStyle name="_Rid_3_ts" xfId="245"/>
    <cellStyle name="_Rid_3_xl" xfId="246"/>
    <cellStyle name="_Rid_3_xm" xfId="247"/>
    <cellStyle name="_Rid_3_xt" xfId="248"/>
    <cellStyle name="_Rid_3_xv" xfId="249"/>
    <cellStyle name="20% - Accent1 2" xfId="271"/>
    <cellStyle name="20% - Accent2 2" xfId="272"/>
    <cellStyle name="20% - Accent3 2" xfId="273"/>
    <cellStyle name="20% - Accent4 2" xfId="274"/>
    <cellStyle name="20% - Accent5 2" xfId="275"/>
    <cellStyle name="20% - Accent6 2" xfId="276"/>
    <cellStyle name="40% - Accent1 2" xfId="277"/>
    <cellStyle name="40% - Accent2 2" xfId="278"/>
    <cellStyle name="40% - Accent3 2" xfId="279"/>
    <cellStyle name="40% - Accent4 2" xfId="280"/>
    <cellStyle name="40% - Accent5 2" xfId="281"/>
    <cellStyle name="40% - Accent6 2" xfId="282"/>
    <cellStyle name="60% - Accent1 2" xfId="283"/>
    <cellStyle name="60% - Accent2 2" xfId="284"/>
    <cellStyle name="60% - Accent3 2" xfId="285"/>
    <cellStyle name="60% - Accent4 2" xfId="286"/>
    <cellStyle name="60% - Accent5 2" xfId="287"/>
    <cellStyle name="60% - Accent6 2" xfId="288"/>
    <cellStyle name="Accent1 2" xfId="289"/>
    <cellStyle name="Accent2 2" xfId="290"/>
    <cellStyle name="Accent3 2" xfId="291"/>
    <cellStyle name="Accent4 2" xfId="292"/>
    <cellStyle name="Accent5 2" xfId="293"/>
    <cellStyle name="Accent6 2" xfId="294"/>
    <cellStyle name="Bad 2" xfId="295"/>
    <cellStyle name="Calculation 2" xfId="296"/>
    <cellStyle name="Check Cell 2" xfId="297"/>
    <cellStyle name="Comma" xfId="312" builtinId="3"/>
    <cellStyle name="Comma 2" xfId="2"/>
    <cellStyle name="Comma 2 2" xfId="250"/>
    <cellStyle name="Comma 2 3" xfId="318"/>
    <cellStyle name="Comma 2 4" xfId="319"/>
    <cellStyle name="Comma 3" xfId="251"/>
    <cellStyle name="Comma 3 2" xfId="320"/>
    <cellStyle name="Comma 3 2 2" xfId="321"/>
    <cellStyle name="Comma 3 3" xfId="322"/>
    <cellStyle name="Comma 3 4" xfId="323"/>
    <cellStyle name="Comma 3 5" xfId="324"/>
    <cellStyle name="Comma 4" xfId="252"/>
    <cellStyle name="Comma 4 2" xfId="325"/>
    <cellStyle name="Comma 4 3" xfId="326"/>
    <cellStyle name="Comma 5" xfId="327"/>
    <cellStyle name="Currency" xfId="315" builtinId="4"/>
    <cellStyle name="Currency 2" xfId="253"/>
    <cellStyle name="Currency 2 2" xfId="3"/>
    <cellStyle name="Currency 3" xfId="254"/>
    <cellStyle name="Explanatory Text 2" xfId="298"/>
    <cellStyle name="Good 2" xfId="299"/>
    <cellStyle name="Heading 1 2" xfId="300"/>
    <cellStyle name="Heading 2 2" xfId="301"/>
    <cellStyle name="Heading 3 2" xfId="302"/>
    <cellStyle name="Heading 4 2" xfId="303"/>
    <cellStyle name="Input 2" xfId="304"/>
    <cellStyle name="Linked Cell 2" xfId="305"/>
    <cellStyle name="Neutral 2" xfId="306"/>
    <cellStyle name="Normal" xfId="0" builtinId="0"/>
    <cellStyle name="Normal 2" xfId="255"/>
    <cellStyle name="Normal 2 2" xfId="328"/>
    <cellStyle name="Normal 2 3" xfId="329"/>
    <cellStyle name="Normal 3" xfId="256"/>
    <cellStyle name="Normal 3 2" xfId="330"/>
    <cellStyle name="Normal 3 3" xfId="331"/>
    <cellStyle name="Normal 4" xfId="332"/>
    <cellStyle name="Normal 5" xfId="333"/>
    <cellStyle name="Normal_boardpackage" xfId="267"/>
    <cellStyle name="Normal_Bs1199" xfId="268"/>
    <cellStyle name="Normal_Financial Report-Jun 30 2006 - FAS115" xfId="1"/>
    <cellStyle name="Normal_NonGAAP1" xfId="269"/>
    <cellStyle name="Normal_NonGAAP1_Press Release Stats (4) 2" xfId="313"/>
    <cellStyle name="Normal_Press Release Stats (4)" xfId="314"/>
    <cellStyle name="Note 2" xfId="307"/>
    <cellStyle name="Output 2" xfId="308"/>
    <cellStyle name="Percent" xfId="335" builtinId="5"/>
    <cellStyle name="Percent 2" xfId="257"/>
    <cellStyle name="Percent 2 2" xfId="258"/>
    <cellStyle name="Percent 3" xfId="259"/>
    <cellStyle name="Percent 3 2" xfId="270"/>
    <cellStyle name="Percent 4" xfId="334"/>
    <cellStyle name="PSChar" xfId="260"/>
    <cellStyle name="PSDate" xfId="261"/>
    <cellStyle name="PSDec" xfId="262"/>
    <cellStyle name="PSDetail" xfId="263"/>
    <cellStyle name="PSHeading" xfId="264"/>
    <cellStyle name="PSInt" xfId="265"/>
    <cellStyle name="PSSpacer" xfId="266"/>
    <cellStyle name="Title 2" xfId="309"/>
    <cellStyle name="Total 2" xfId="310"/>
    <cellStyle name="Warning Text 2" xfId="3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7</xdr:row>
      <xdr:rowOff>9525</xdr:rowOff>
    </xdr:from>
    <xdr:to>
      <xdr:col>4</xdr:col>
      <xdr:colOff>491378</xdr:colOff>
      <xdr:row>7</xdr:row>
      <xdr:rowOff>123825</xdr:rowOff>
    </xdr:to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721221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5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7</xdr:row>
      <xdr:rowOff>57150</xdr:rowOff>
    </xdr:from>
    <xdr:to>
      <xdr:col>6</xdr:col>
      <xdr:colOff>38100</xdr:colOff>
      <xdr:row>7</xdr:row>
      <xdr:rowOff>171450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845058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7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7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9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9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0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7</xdr:row>
      <xdr:rowOff>9525</xdr:rowOff>
    </xdr:from>
    <xdr:to>
      <xdr:col>4</xdr:col>
      <xdr:colOff>491378</xdr:colOff>
      <xdr:row>7</xdr:row>
      <xdr:rowOff>123825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721221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0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7</xdr:row>
      <xdr:rowOff>76760</xdr:rowOff>
    </xdr:from>
    <xdr:to>
      <xdr:col>4</xdr:col>
      <xdr:colOff>43143</xdr:colOff>
      <xdr:row>8</xdr:row>
      <xdr:rowOff>560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6763983" y="1814120"/>
          <a:ext cx="96774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0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1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1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2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2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2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3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3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3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4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4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4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4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5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5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5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6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6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6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7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7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7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8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8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8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8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29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96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29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0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0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1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1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7</xdr:row>
      <xdr:rowOff>57150</xdr:rowOff>
    </xdr:from>
    <xdr:to>
      <xdr:col>6</xdr:col>
      <xdr:colOff>38100</xdr:colOff>
      <xdr:row>7</xdr:row>
      <xdr:rowOff>171450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845058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2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2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2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3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3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4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4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4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4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4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7</xdr:row>
      <xdr:rowOff>2354</xdr:rowOff>
    </xdr:from>
    <xdr:to>
      <xdr:col>4</xdr:col>
      <xdr:colOff>177613</xdr:colOff>
      <xdr:row>7</xdr:row>
      <xdr:rowOff>104215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6898453" y="1739714"/>
          <a:ext cx="96774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7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8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8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9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39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396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397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0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0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05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06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0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1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14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15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1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2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2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2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7</xdr:row>
      <xdr:rowOff>9525</xdr:rowOff>
    </xdr:from>
    <xdr:to>
      <xdr:col>4</xdr:col>
      <xdr:colOff>491378</xdr:colOff>
      <xdr:row>7</xdr:row>
      <xdr:rowOff>123825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5970158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3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3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4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4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4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50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51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5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5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59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60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6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6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6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7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7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8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8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9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9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49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0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504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505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0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1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51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514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1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2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52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52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2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2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3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3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4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7</xdr:row>
      <xdr:rowOff>57150</xdr:rowOff>
    </xdr:from>
    <xdr:to>
      <xdr:col>6</xdr:col>
      <xdr:colOff>38100</xdr:colOff>
      <xdr:row>7</xdr:row>
      <xdr:rowOff>171450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7109460" y="1017270"/>
          <a:ext cx="58674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4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5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5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5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5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6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6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7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7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7</xdr:row>
      <xdr:rowOff>9525</xdr:rowOff>
    </xdr:from>
    <xdr:to>
      <xdr:col>4</xdr:col>
      <xdr:colOff>491378</xdr:colOff>
      <xdr:row>7</xdr:row>
      <xdr:rowOff>123825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5970158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8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7</xdr:row>
      <xdr:rowOff>76760</xdr:rowOff>
    </xdr:from>
    <xdr:to>
      <xdr:col>4</xdr:col>
      <xdr:colOff>43143</xdr:colOff>
      <xdr:row>8</xdr:row>
      <xdr:rowOff>560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5521923" y="1036880"/>
          <a:ext cx="86868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8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8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9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9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9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59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599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600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0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60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609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1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1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1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617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61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2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2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2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3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3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3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4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4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4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65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654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5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6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66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66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6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671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67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7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8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8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9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9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7</xdr:row>
      <xdr:rowOff>57150</xdr:rowOff>
    </xdr:from>
    <xdr:to>
      <xdr:col>6</xdr:col>
      <xdr:colOff>38100</xdr:colOff>
      <xdr:row>7</xdr:row>
      <xdr:rowOff>171450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7109460" y="1017270"/>
          <a:ext cx="58674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69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0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0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0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0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1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1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1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2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2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2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7</xdr:row>
      <xdr:rowOff>2354</xdr:rowOff>
    </xdr:from>
    <xdr:to>
      <xdr:col>4</xdr:col>
      <xdr:colOff>177613</xdr:colOff>
      <xdr:row>7</xdr:row>
      <xdr:rowOff>104215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5656393" y="962474"/>
          <a:ext cx="86868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5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5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5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6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6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6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6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7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7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775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776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7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8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784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785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8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9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79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794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9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79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79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0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0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0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7</xdr:row>
      <xdr:rowOff>9525</xdr:rowOff>
    </xdr:from>
    <xdr:to>
      <xdr:col>4</xdr:col>
      <xdr:colOff>491378</xdr:colOff>
      <xdr:row>7</xdr:row>
      <xdr:rowOff>123825</xdr:rowOff>
    </xdr:to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5970158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1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1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1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1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1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2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2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2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2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29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30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3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3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3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3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39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4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4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47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4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5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5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6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6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6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6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6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7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7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7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7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8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8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84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8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8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9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9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89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9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9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89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89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01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0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0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0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0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1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1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1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1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1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2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2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7</xdr:row>
      <xdr:rowOff>57150</xdr:rowOff>
    </xdr:from>
    <xdr:to>
      <xdr:col>6</xdr:col>
      <xdr:colOff>38100</xdr:colOff>
      <xdr:row>7</xdr:row>
      <xdr:rowOff>171450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7109460" y="1017270"/>
          <a:ext cx="58674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2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2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3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3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3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4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4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4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5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5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7</xdr:row>
      <xdr:rowOff>9525</xdr:rowOff>
    </xdr:from>
    <xdr:to>
      <xdr:col>4</xdr:col>
      <xdr:colOff>491378</xdr:colOff>
      <xdr:row>7</xdr:row>
      <xdr:rowOff>123825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5970158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5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7</xdr:row>
      <xdr:rowOff>76760</xdr:rowOff>
    </xdr:from>
    <xdr:to>
      <xdr:col>4</xdr:col>
      <xdr:colOff>43143</xdr:colOff>
      <xdr:row>8</xdr:row>
      <xdr:rowOff>560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5521923" y="1036880"/>
          <a:ext cx="86868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6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6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6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7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7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79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8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8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87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8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9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9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96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997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99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0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0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0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0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1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1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1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1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1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2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2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2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03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03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3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3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041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04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4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4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050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051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5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5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6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6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6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6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7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7</xdr:row>
      <xdr:rowOff>57150</xdr:rowOff>
    </xdr:from>
    <xdr:to>
      <xdr:col>6</xdr:col>
      <xdr:colOff>38100</xdr:colOff>
      <xdr:row>7</xdr:row>
      <xdr:rowOff>171450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7109460" y="1017270"/>
          <a:ext cx="58674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7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7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8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8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8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8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8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9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9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09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0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0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7</xdr:row>
      <xdr:rowOff>2354</xdr:rowOff>
    </xdr:from>
    <xdr:to>
      <xdr:col>4</xdr:col>
      <xdr:colOff>177613</xdr:colOff>
      <xdr:row>7</xdr:row>
      <xdr:rowOff>104215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656393" y="962474"/>
          <a:ext cx="86868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3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3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3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4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4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4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149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5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5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5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15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6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6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6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167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16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7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7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7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7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7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8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8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7</xdr:row>
      <xdr:rowOff>9525</xdr:rowOff>
    </xdr:from>
    <xdr:to>
      <xdr:col>4</xdr:col>
      <xdr:colOff>491378</xdr:colOff>
      <xdr:row>7</xdr:row>
      <xdr:rowOff>123825</xdr:rowOff>
    </xdr:to>
    <xdr:sp macro="" textlink="">
      <xdr:nvSpPr>
        <xdr:cNvPr id="1183" name="Text Box 3"/>
        <xdr:cNvSpPr txBox="1">
          <a:spLocks noChangeArrowheads="1"/>
        </xdr:cNvSpPr>
      </xdr:nvSpPr>
      <xdr:spPr bwMode="auto">
        <a:xfrm>
          <a:off x="5970158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8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8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9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9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19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19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0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0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0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0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0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1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1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1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1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1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1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21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2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2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2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3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3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3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3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4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4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4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5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5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5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57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6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6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66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67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7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7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7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75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7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8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8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9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9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29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7</xdr:row>
      <xdr:rowOff>57150</xdr:rowOff>
    </xdr:from>
    <xdr:to>
      <xdr:col>6</xdr:col>
      <xdr:colOff>38100</xdr:colOff>
      <xdr:row>7</xdr:row>
      <xdr:rowOff>171450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7109460" y="1017270"/>
          <a:ext cx="58674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0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0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0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1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1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1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1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2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2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2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2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2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7</xdr:row>
      <xdr:rowOff>9525</xdr:rowOff>
    </xdr:from>
    <xdr:to>
      <xdr:col>4</xdr:col>
      <xdr:colOff>491378</xdr:colOff>
      <xdr:row>7</xdr:row>
      <xdr:rowOff>123825</xdr:rowOff>
    </xdr:to>
    <xdr:sp macro="" textlink="">
      <xdr:nvSpPr>
        <xdr:cNvPr id="1332" name="Text Box 3"/>
        <xdr:cNvSpPr txBox="1">
          <a:spLocks noChangeArrowheads="1"/>
        </xdr:cNvSpPr>
      </xdr:nvSpPr>
      <xdr:spPr bwMode="auto">
        <a:xfrm>
          <a:off x="5970158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3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7</xdr:row>
      <xdr:rowOff>76760</xdr:rowOff>
    </xdr:from>
    <xdr:to>
      <xdr:col>4</xdr:col>
      <xdr:colOff>43143</xdr:colOff>
      <xdr:row>8</xdr:row>
      <xdr:rowOff>560</xdr:rowOff>
    </xdr:to>
    <xdr:sp macro="" textlink="">
      <xdr:nvSpPr>
        <xdr:cNvPr id="1336" name="Text Box 3"/>
        <xdr:cNvSpPr txBox="1">
          <a:spLocks noChangeArrowheads="1"/>
        </xdr:cNvSpPr>
      </xdr:nvSpPr>
      <xdr:spPr bwMode="auto">
        <a:xfrm>
          <a:off x="5521923" y="1036880"/>
          <a:ext cx="86868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3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3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4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4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4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4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4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4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5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5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5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5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5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5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61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6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6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70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7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7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7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8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8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8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8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8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8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9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39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39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0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0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0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0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406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0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1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1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1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415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1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2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2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424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2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3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3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3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3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3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4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4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4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4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7</xdr:row>
      <xdr:rowOff>57150</xdr:rowOff>
    </xdr:from>
    <xdr:to>
      <xdr:col>6</xdr:col>
      <xdr:colOff>38100</xdr:colOff>
      <xdr:row>7</xdr:row>
      <xdr:rowOff>171450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7109460" y="1017270"/>
          <a:ext cx="58674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4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4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5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5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5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5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5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5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6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6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6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6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6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7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7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7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7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47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47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7</xdr:row>
      <xdr:rowOff>2354</xdr:rowOff>
    </xdr:from>
    <xdr:to>
      <xdr:col>4</xdr:col>
      <xdr:colOff>177613</xdr:colOff>
      <xdr:row>7</xdr:row>
      <xdr:rowOff>104215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5656393" y="962474"/>
          <a:ext cx="86868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7</xdr:row>
      <xdr:rowOff>9525</xdr:rowOff>
    </xdr:from>
    <xdr:to>
      <xdr:col>4</xdr:col>
      <xdr:colOff>491378</xdr:colOff>
      <xdr:row>7</xdr:row>
      <xdr:rowOff>123825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5970158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7</xdr:row>
      <xdr:rowOff>76760</xdr:rowOff>
    </xdr:from>
    <xdr:to>
      <xdr:col>4</xdr:col>
      <xdr:colOff>43143</xdr:colOff>
      <xdr:row>8</xdr:row>
      <xdr:rowOff>560</xdr:rowOff>
    </xdr:to>
    <xdr:sp macro="" textlink="">
      <xdr:nvSpPr>
        <xdr:cNvPr id="1509" name="Text Box 3"/>
        <xdr:cNvSpPr txBox="1">
          <a:spLocks noChangeArrowheads="1"/>
        </xdr:cNvSpPr>
      </xdr:nvSpPr>
      <xdr:spPr bwMode="auto">
        <a:xfrm>
          <a:off x="5521923" y="1036880"/>
          <a:ext cx="86868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1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1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1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1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1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2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2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25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27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28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3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3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34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3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3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3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3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4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42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43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4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4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4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4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5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5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5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5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5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5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5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6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6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6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6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7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7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7</xdr:row>
      <xdr:rowOff>69448</xdr:rowOff>
    </xdr:from>
    <xdr:to>
      <xdr:col>6</xdr:col>
      <xdr:colOff>117456</xdr:colOff>
      <xdr:row>7</xdr:row>
      <xdr:rowOff>196811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7198841" y="1029568"/>
          <a:ext cx="576715" cy="89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7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7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79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8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8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8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8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8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88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9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9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9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59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7</xdr:row>
      <xdr:rowOff>19050</xdr:rowOff>
    </xdr:from>
    <xdr:to>
      <xdr:col>6</xdr:col>
      <xdr:colOff>981075</xdr:colOff>
      <xdr:row>7</xdr:row>
      <xdr:rowOff>133350</xdr:rowOff>
    </xdr:to>
    <xdr:sp macro="" textlink="">
      <xdr:nvSpPr>
        <xdr:cNvPr id="1597" name="Text Box 4"/>
        <xdr:cNvSpPr txBox="1">
          <a:spLocks noChangeArrowheads="1"/>
        </xdr:cNvSpPr>
      </xdr:nvSpPr>
      <xdr:spPr bwMode="auto">
        <a:xfrm>
          <a:off x="842962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59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0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0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0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0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0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1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1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1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1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7</xdr:row>
      <xdr:rowOff>57150</xdr:rowOff>
    </xdr:from>
    <xdr:to>
      <xdr:col>6</xdr:col>
      <xdr:colOff>38100</xdr:colOff>
      <xdr:row>7</xdr:row>
      <xdr:rowOff>171450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7109460" y="1017270"/>
          <a:ext cx="586740" cy="99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20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21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23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24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2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3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31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39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40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42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43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47625</xdr:rowOff>
    </xdr:from>
    <xdr:to>
      <xdr:col>4</xdr:col>
      <xdr:colOff>9525</xdr:colOff>
      <xdr:row>7</xdr:row>
      <xdr:rowOff>171450</xdr:rowOff>
    </xdr:to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5488305" y="1007745"/>
          <a:ext cx="868680" cy="10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45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46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7</xdr:row>
      <xdr:rowOff>9525</xdr:rowOff>
    </xdr:from>
    <xdr:to>
      <xdr:col>4</xdr:col>
      <xdr:colOff>9525</xdr:colOff>
      <xdr:row>7</xdr:row>
      <xdr:rowOff>123825</xdr:rowOff>
    </xdr:to>
    <xdr:sp macro="" textlink="">
      <xdr:nvSpPr>
        <xdr:cNvPr id="1648" name="Text Box 3"/>
        <xdr:cNvSpPr txBox="1">
          <a:spLocks noChangeArrowheads="1"/>
        </xdr:cNvSpPr>
      </xdr:nvSpPr>
      <xdr:spPr bwMode="auto">
        <a:xfrm>
          <a:off x="5488305" y="969645"/>
          <a:ext cx="86868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7</xdr:row>
      <xdr:rowOff>19050</xdr:rowOff>
    </xdr:from>
    <xdr:to>
      <xdr:col>4</xdr:col>
      <xdr:colOff>981075</xdr:colOff>
      <xdr:row>7</xdr:row>
      <xdr:rowOff>133350</xdr:rowOff>
    </xdr:to>
    <xdr:sp macro="" textlink="">
      <xdr:nvSpPr>
        <xdr:cNvPr id="1649" name="Text Box 4"/>
        <xdr:cNvSpPr txBox="1">
          <a:spLocks noChangeArrowheads="1"/>
        </xdr:cNvSpPr>
      </xdr:nvSpPr>
      <xdr:spPr bwMode="auto">
        <a:xfrm>
          <a:off x="7118985" y="9791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7</xdr:row>
      <xdr:rowOff>2354</xdr:rowOff>
    </xdr:from>
    <xdr:to>
      <xdr:col>4</xdr:col>
      <xdr:colOff>177613</xdr:colOff>
      <xdr:row>7</xdr:row>
      <xdr:rowOff>104215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5656393" y="962474"/>
          <a:ext cx="86868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5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5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5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5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5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6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6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6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6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64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6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67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68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69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70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71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72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73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1674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6</xdr:row>
      <xdr:rowOff>147888</xdr:rowOff>
    </xdr:from>
    <xdr:to>
      <xdr:col>6</xdr:col>
      <xdr:colOff>139868</xdr:colOff>
      <xdr:row>7</xdr:row>
      <xdr:rowOff>51134</xdr:rowOff>
    </xdr:to>
    <xdr:sp macro="" textlink="">
      <xdr:nvSpPr>
        <xdr:cNvPr id="1675" name="Text Box 1"/>
        <xdr:cNvSpPr txBox="1">
          <a:spLocks noChangeArrowheads="1"/>
        </xdr:cNvSpPr>
      </xdr:nvSpPr>
      <xdr:spPr bwMode="auto">
        <a:xfrm>
          <a:off x="7221253" y="947988"/>
          <a:ext cx="576715" cy="63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204508</xdr:rowOff>
    </xdr:from>
    <xdr:to>
      <xdr:col>4</xdr:col>
      <xdr:colOff>177613</xdr:colOff>
      <xdr:row>7</xdr:row>
      <xdr:rowOff>104215</xdr:rowOff>
    </xdr:to>
    <xdr:sp macro="" textlink="">
      <xdr:nvSpPr>
        <xdr:cNvPr id="1676" name="Text Box 1"/>
        <xdr:cNvSpPr txBox="1">
          <a:spLocks noChangeArrowheads="1"/>
        </xdr:cNvSpPr>
      </xdr:nvSpPr>
      <xdr:spPr bwMode="auto">
        <a:xfrm>
          <a:off x="5656393" y="958888"/>
          <a:ext cx="86868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802601" y="1235308"/>
          <a:ext cx="7519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53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60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62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63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6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6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71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7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7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8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1215278</xdr:colOff>
      <xdr:row>6</xdr:row>
      <xdr:rowOff>9525</xdr:rowOff>
    </xdr:from>
    <xdr:to>
      <xdr:col>6</xdr:col>
      <xdr:colOff>491378</xdr:colOff>
      <xdr:row>6</xdr:row>
      <xdr:rowOff>123825</xdr:rowOff>
    </xdr:to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5680598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8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9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9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0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802601" y="1235308"/>
          <a:ext cx="7519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0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07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08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1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1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16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17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20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2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26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2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3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3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3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4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4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5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802601" y="1235308"/>
          <a:ext cx="7519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5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61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62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6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6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70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71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7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79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280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8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9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9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762000</xdr:colOff>
      <xdr:row>6</xdr:row>
      <xdr:rowOff>57150</xdr:rowOff>
    </xdr:from>
    <xdr:to>
      <xdr:col>8</xdr:col>
      <xdr:colOff>38100</xdr:colOff>
      <xdr:row>6</xdr:row>
      <xdr:rowOff>171450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6713220" y="1223010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0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10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1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1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2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2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3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5366833" y="1164628"/>
          <a:ext cx="76200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5366833" y="1164628"/>
          <a:ext cx="76200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1215278</xdr:colOff>
      <xdr:row>6</xdr:row>
      <xdr:rowOff>9525</xdr:rowOff>
    </xdr:from>
    <xdr:to>
      <xdr:col>6</xdr:col>
      <xdr:colOff>491378</xdr:colOff>
      <xdr:row>6</xdr:row>
      <xdr:rowOff>123825</xdr:rowOff>
    </xdr:to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5680598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3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767043</xdr:colOff>
      <xdr:row>6</xdr:row>
      <xdr:rowOff>76760</xdr:rowOff>
    </xdr:from>
    <xdr:to>
      <xdr:col>6</xdr:col>
      <xdr:colOff>43143</xdr:colOff>
      <xdr:row>7</xdr:row>
      <xdr:rowOff>560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5232363" y="1242620"/>
          <a:ext cx="76200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4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4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4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5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6802601" y="1235308"/>
          <a:ext cx="7519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5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56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57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60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65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66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6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74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375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7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8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9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9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9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0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0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6802601" y="1235308"/>
          <a:ext cx="7519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10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11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1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19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20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2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28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429" name="Text Box 4"/>
        <xdr:cNvSpPr txBox="1">
          <a:spLocks noChangeArrowheads="1"/>
        </xdr:cNvSpPr>
      </xdr:nvSpPr>
      <xdr:spPr bwMode="auto">
        <a:xfrm>
          <a:off x="82086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3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3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4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4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762000</xdr:colOff>
      <xdr:row>6</xdr:row>
      <xdr:rowOff>57150</xdr:rowOff>
    </xdr:from>
    <xdr:to>
      <xdr:col>8</xdr:col>
      <xdr:colOff>38100</xdr:colOff>
      <xdr:row>6</xdr:row>
      <xdr:rowOff>171450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6713220" y="1223010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56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59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64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72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5198745" y="1213485"/>
          <a:ext cx="762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78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5198745" y="1175385"/>
          <a:ext cx="7620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81" name="Text Box 4"/>
        <xdr:cNvSpPr txBox="1">
          <a:spLocks noChangeArrowheads="1"/>
        </xdr:cNvSpPr>
      </xdr:nvSpPr>
      <xdr:spPr bwMode="auto">
        <a:xfrm>
          <a:off x="6722745" y="1184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6</xdr:row>
      <xdr:rowOff>2354</xdr:rowOff>
    </xdr:from>
    <xdr:to>
      <xdr:col>6</xdr:col>
      <xdr:colOff>177613</xdr:colOff>
      <xdr:row>6</xdr:row>
      <xdr:rowOff>104215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5366833" y="1168214"/>
          <a:ext cx="76200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5366833" y="1164628"/>
          <a:ext cx="76200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6825013" y="1108008"/>
          <a:ext cx="751975" cy="108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5366833" y="1164628"/>
          <a:ext cx="76200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1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1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1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1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2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2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2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3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532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533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3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3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541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542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4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4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550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551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5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5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6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1215278</xdr:colOff>
      <xdr:row>6</xdr:row>
      <xdr:rowOff>9525</xdr:rowOff>
    </xdr:from>
    <xdr:to>
      <xdr:col>6</xdr:col>
      <xdr:colOff>491378</xdr:colOff>
      <xdr:row>6</xdr:row>
      <xdr:rowOff>123825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7410338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6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7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7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7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8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8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586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587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9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9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595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596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59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0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0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604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605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0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0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1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1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1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2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2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2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3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3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3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640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641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4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4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649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650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5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5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658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659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6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6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7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762000</xdr:colOff>
      <xdr:row>6</xdr:row>
      <xdr:rowOff>57150</xdr:rowOff>
    </xdr:from>
    <xdr:to>
      <xdr:col>8</xdr:col>
      <xdr:colOff>38100</xdr:colOff>
      <xdr:row>6</xdr:row>
      <xdr:rowOff>171450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8328660" y="1604010"/>
          <a:ext cx="6934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8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8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8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8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8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9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9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69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69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0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0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0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1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7096573" y="1538008"/>
          <a:ext cx="647700" cy="113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7096573" y="1538008"/>
          <a:ext cx="647700" cy="113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1215278</xdr:colOff>
      <xdr:row>6</xdr:row>
      <xdr:rowOff>9525</xdr:rowOff>
    </xdr:from>
    <xdr:to>
      <xdr:col>6</xdr:col>
      <xdr:colOff>491378</xdr:colOff>
      <xdr:row>6</xdr:row>
      <xdr:rowOff>123825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7410338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1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767043</xdr:colOff>
      <xdr:row>6</xdr:row>
      <xdr:rowOff>76760</xdr:rowOff>
    </xdr:from>
    <xdr:to>
      <xdr:col>6</xdr:col>
      <xdr:colOff>43143</xdr:colOff>
      <xdr:row>7</xdr:row>
      <xdr:rowOff>560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6962103" y="1623620"/>
          <a:ext cx="6477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2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2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3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3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735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736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3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3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4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744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4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5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5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753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5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6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6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6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6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6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7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7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8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8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8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789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790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9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9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798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0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0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0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0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807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1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1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1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1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2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2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2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762000</xdr:colOff>
      <xdr:row>6</xdr:row>
      <xdr:rowOff>57150</xdr:rowOff>
    </xdr:from>
    <xdr:to>
      <xdr:col>8</xdr:col>
      <xdr:colOff>38100</xdr:colOff>
      <xdr:row>6</xdr:row>
      <xdr:rowOff>171450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8328660" y="1604010"/>
          <a:ext cx="6934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3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3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3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3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3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4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4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4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4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4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5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5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5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5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6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6</xdr:row>
      <xdr:rowOff>2354</xdr:rowOff>
    </xdr:from>
    <xdr:to>
      <xdr:col>6</xdr:col>
      <xdr:colOff>177613</xdr:colOff>
      <xdr:row>6</xdr:row>
      <xdr:rowOff>104215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7096573" y="1549214"/>
          <a:ext cx="64770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7096573" y="1538008"/>
          <a:ext cx="647700" cy="113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7096573" y="1538008"/>
          <a:ext cx="647700" cy="113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8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9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9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89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9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0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0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0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06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07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0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1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1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1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15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16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1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1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2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24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25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2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3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3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1215278</xdr:colOff>
      <xdr:row>6</xdr:row>
      <xdr:rowOff>9525</xdr:rowOff>
    </xdr:from>
    <xdr:to>
      <xdr:col>6</xdr:col>
      <xdr:colOff>491378</xdr:colOff>
      <xdr:row>6</xdr:row>
      <xdr:rowOff>123825</xdr:rowOff>
    </xdr:to>
    <xdr:sp macro="" textlink="">
      <xdr:nvSpPr>
        <xdr:cNvPr id="940" name="Text Box 3"/>
        <xdr:cNvSpPr txBox="1">
          <a:spLocks noChangeArrowheads="1"/>
        </xdr:cNvSpPr>
      </xdr:nvSpPr>
      <xdr:spPr bwMode="auto">
        <a:xfrm>
          <a:off x="7410338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4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4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4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5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5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5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60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61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6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69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70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7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78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979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8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8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8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9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9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9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0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0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0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0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0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1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014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015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1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2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023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024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2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032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033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3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3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4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4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4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4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5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762000</xdr:colOff>
      <xdr:row>6</xdr:row>
      <xdr:rowOff>57150</xdr:rowOff>
    </xdr:from>
    <xdr:to>
      <xdr:col>8</xdr:col>
      <xdr:colOff>38100</xdr:colOff>
      <xdr:row>6</xdr:row>
      <xdr:rowOff>171450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8328660" y="1604010"/>
          <a:ext cx="6934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6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6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6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6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6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6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7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7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7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8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8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8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7096573" y="1538008"/>
          <a:ext cx="647700" cy="113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7096573" y="1538008"/>
          <a:ext cx="647700" cy="113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1215278</xdr:colOff>
      <xdr:row>6</xdr:row>
      <xdr:rowOff>9525</xdr:rowOff>
    </xdr:from>
    <xdr:to>
      <xdr:col>6</xdr:col>
      <xdr:colOff>491378</xdr:colOff>
      <xdr:row>6</xdr:row>
      <xdr:rowOff>123825</xdr:rowOff>
    </xdr:to>
    <xdr:sp macro="" textlink="">
      <xdr:nvSpPr>
        <xdr:cNvPr id="1089" name="Text Box 3"/>
        <xdr:cNvSpPr txBox="1">
          <a:spLocks noChangeArrowheads="1"/>
        </xdr:cNvSpPr>
      </xdr:nvSpPr>
      <xdr:spPr bwMode="auto">
        <a:xfrm>
          <a:off x="7410338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9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767043</xdr:colOff>
      <xdr:row>6</xdr:row>
      <xdr:rowOff>76760</xdr:rowOff>
    </xdr:from>
    <xdr:to>
      <xdr:col>6</xdr:col>
      <xdr:colOff>43143</xdr:colOff>
      <xdr:row>7</xdr:row>
      <xdr:rowOff>560</xdr:rowOff>
    </xdr:to>
    <xdr:sp macro="" textlink="">
      <xdr:nvSpPr>
        <xdr:cNvPr id="1093" name="Text Box 3"/>
        <xdr:cNvSpPr txBox="1">
          <a:spLocks noChangeArrowheads="1"/>
        </xdr:cNvSpPr>
      </xdr:nvSpPr>
      <xdr:spPr bwMode="auto">
        <a:xfrm>
          <a:off x="6962103" y="1623620"/>
          <a:ext cx="6477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9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09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0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0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0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0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09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1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1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1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1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18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19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2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2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27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3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3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3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3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4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4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4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5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5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5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5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6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63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64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6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6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7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72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7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7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7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81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182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8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8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9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19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19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0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0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762000</xdr:colOff>
      <xdr:row>6</xdr:row>
      <xdr:rowOff>57150</xdr:rowOff>
    </xdr:from>
    <xdr:to>
      <xdr:col>8</xdr:col>
      <xdr:colOff>38100</xdr:colOff>
      <xdr:row>6</xdr:row>
      <xdr:rowOff>171450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8328660" y="1604010"/>
          <a:ext cx="6934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0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0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0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1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1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1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1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1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1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2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2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2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2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3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6</xdr:row>
      <xdr:rowOff>2354</xdr:rowOff>
    </xdr:from>
    <xdr:to>
      <xdr:col>6</xdr:col>
      <xdr:colOff>177613</xdr:colOff>
      <xdr:row>6</xdr:row>
      <xdr:rowOff>104215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7096573" y="1549214"/>
          <a:ext cx="64770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7096573" y="1538008"/>
          <a:ext cx="647700" cy="113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7096573" y="1538008"/>
          <a:ext cx="647700" cy="113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1215278</xdr:colOff>
      <xdr:row>6</xdr:row>
      <xdr:rowOff>9525</xdr:rowOff>
    </xdr:from>
    <xdr:to>
      <xdr:col>6</xdr:col>
      <xdr:colOff>491378</xdr:colOff>
      <xdr:row>6</xdr:row>
      <xdr:rowOff>123825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7410338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767043</xdr:colOff>
      <xdr:row>6</xdr:row>
      <xdr:rowOff>76760</xdr:rowOff>
    </xdr:from>
    <xdr:to>
      <xdr:col>6</xdr:col>
      <xdr:colOff>43143</xdr:colOff>
      <xdr:row>7</xdr:row>
      <xdr:rowOff>560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6962103" y="1623620"/>
          <a:ext cx="6477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6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6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7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7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281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282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84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85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8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291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29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29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300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0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0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1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1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1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1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1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2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2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2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3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851381</xdr:colOff>
      <xdr:row>6</xdr:row>
      <xdr:rowOff>69448</xdr:rowOff>
    </xdr:from>
    <xdr:to>
      <xdr:col>8</xdr:col>
      <xdr:colOff>117456</xdr:colOff>
      <xdr:row>6</xdr:row>
      <xdr:rowOff>196811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8418041" y="1616308"/>
          <a:ext cx="68339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3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3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335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336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3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3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4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4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345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5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5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771525</xdr:colOff>
      <xdr:row>6</xdr:row>
      <xdr:rowOff>19050</xdr:rowOff>
    </xdr:from>
    <xdr:to>
      <xdr:col>8</xdr:col>
      <xdr:colOff>981075</xdr:colOff>
      <xdr:row>6</xdr:row>
      <xdr:rowOff>133350</xdr:rowOff>
    </xdr:to>
    <xdr:sp macro="" textlink="">
      <xdr:nvSpPr>
        <xdr:cNvPr id="1354" name="Text Box 4"/>
        <xdr:cNvSpPr txBox="1">
          <a:spLocks noChangeArrowheads="1"/>
        </xdr:cNvSpPr>
      </xdr:nvSpPr>
      <xdr:spPr bwMode="auto">
        <a:xfrm>
          <a:off x="975550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5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5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6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6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6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6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7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762000</xdr:colOff>
      <xdr:row>6</xdr:row>
      <xdr:rowOff>57150</xdr:rowOff>
    </xdr:from>
    <xdr:to>
      <xdr:col>8</xdr:col>
      <xdr:colOff>38100</xdr:colOff>
      <xdr:row>6</xdr:row>
      <xdr:rowOff>171450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8328660" y="1604010"/>
          <a:ext cx="6934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78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80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81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83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84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8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8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88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92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96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397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400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47625</xdr:rowOff>
    </xdr:from>
    <xdr:to>
      <xdr:col>6</xdr:col>
      <xdr:colOff>9525</xdr:colOff>
      <xdr:row>6</xdr:row>
      <xdr:rowOff>171450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6928485" y="1594485"/>
          <a:ext cx="647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402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403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733425</xdr:colOff>
      <xdr:row>6</xdr:row>
      <xdr:rowOff>9525</xdr:rowOff>
    </xdr:from>
    <xdr:to>
      <xdr:col>6</xdr:col>
      <xdr:colOff>9525</xdr:colOff>
      <xdr:row>6</xdr:row>
      <xdr:rowOff>123825</xdr:rowOff>
    </xdr:to>
    <xdr:sp macro="" textlink="">
      <xdr:nvSpPr>
        <xdr:cNvPr id="1405" name="Text Box 3"/>
        <xdr:cNvSpPr txBox="1">
          <a:spLocks noChangeArrowheads="1"/>
        </xdr:cNvSpPr>
      </xdr:nvSpPr>
      <xdr:spPr bwMode="auto">
        <a:xfrm>
          <a:off x="6928485" y="1556385"/>
          <a:ext cx="6477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1406" name="Text Box 4"/>
        <xdr:cNvSpPr txBox="1">
          <a:spLocks noChangeArrowheads="1"/>
        </xdr:cNvSpPr>
      </xdr:nvSpPr>
      <xdr:spPr bwMode="auto">
        <a:xfrm>
          <a:off x="8338185" y="15659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6</xdr:row>
      <xdr:rowOff>2354</xdr:rowOff>
    </xdr:from>
    <xdr:to>
      <xdr:col>6</xdr:col>
      <xdr:colOff>177613</xdr:colOff>
      <xdr:row>6</xdr:row>
      <xdr:rowOff>104215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7096573" y="1549214"/>
          <a:ext cx="64770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7096573" y="1538008"/>
          <a:ext cx="647700" cy="113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873793</xdr:colOff>
      <xdr:row>5</xdr:row>
      <xdr:rowOff>147888</xdr:rowOff>
    </xdr:from>
    <xdr:to>
      <xdr:col>8</xdr:col>
      <xdr:colOff>139868</xdr:colOff>
      <xdr:row>6</xdr:row>
      <xdr:rowOff>51134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8440453" y="1481388"/>
          <a:ext cx="683395" cy="11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901513</xdr:colOff>
      <xdr:row>5</xdr:row>
      <xdr:rowOff>204508</xdr:rowOff>
    </xdr:from>
    <xdr:to>
      <xdr:col>6</xdr:col>
      <xdr:colOff>177613</xdr:colOff>
      <xdr:row>6</xdr:row>
      <xdr:rowOff>104215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7096573" y="1538008"/>
          <a:ext cx="647700" cy="113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42</xdr:row>
      <xdr:rowOff>57150</xdr:rowOff>
    </xdr:from>
    <xdr:to>
      <xdr:col>6</xdr:col>
      <xdr:colOff>38100</xdr:colOff>
      <xdr:row>42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15300" y="6619875"/>
          <a:ext cx="6572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753225" y="15811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124825" y="15906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227093" y="1500438"/>
          <a:ext cx="647200" cy="122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753225" y="15811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124825" y="15906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27454</xdr:colOff>
      <xdr:row>9</xdr:row>
      <xdr:rowOff>103655</xdr:rowOff>
    </xdr:from>
    <xdr:to>
      <xdr:col>12</xdr:col>
      <xdr:colOff>222437</xdr:colOff>
      <xdr:row>10</xdr:row>
      <xdr:rowOff>3363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2848104" y="1675280"/>
          <a:ext cx="614083" cy="118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753225" y="6610350"/>
          <a:ext cx="6096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753225" y="6610350"/>
          <a:ext cx="6096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753225" y="6610350"/>
          <a:ext cx="6096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753225" y="6610350"/>
          <a:ext cx="6096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36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921313" y="6538633"/>
          <a:ext cx="60960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2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8227093" y="6482013"/>
          <a:ext cx="647200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6753225" y="6572250"/>
          <a:ext cx="609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8124825" y="6581775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921313" y="6538633"/>
          <a:ext cx="60960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5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65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7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7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8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8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9</xdr:row>
      <xdr:rowOff>9525</xdr:rowOff>
    </xdr:from>
    <xdr:to>
      <xdr:col>4</xdr:col>
      <xdr:colOff>491378</xdr:colOff>
      <xdr:row>9</xdr:row>
      <xdr:rowOff>123825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721221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1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2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3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3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0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0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1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9</xdr:row>
      <xdr:rowOff>57150</xdr:rowOff>
    </xdr:from>
    <xdr:to>
      <xdr:col>6</xdr:col>
      <xdr:colOff>38100</xdr:colOff>
      <xdr:row>9</xdr:row>
      <xdr:rowOff>171450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845058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1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2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2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3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3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3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4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4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9</xdr:row>
      <xdr:rowOff>9525</xdr:rowOff>
    </xdr:from>
    <xdr:to>
      <xdr:col>4</xdr:col>
      <xdr:colOff>491378</xdr:colOff>
      <xdr:row>9</xdr:row>
      <xdr:rowOff>123825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721221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4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9</xdr:row>
      <xdr:rowOff>76760</xdr:rowOff>
    </xdr:from>
    <xdr:to>
      <xdr:col>4</xdr:col>
      <xdr:colOff>43143</xdr:colOff>
      <xdr:row>10</xdr:row>
      <xdr:rowOff>560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6763983" y="1814120"/>
          <a:ext cx="96774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5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5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5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6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6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6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69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72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7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78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8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8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86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287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9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29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0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0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0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1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1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1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853996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2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2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2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31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32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3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40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341" name="Text Box 4"/>
        <xdr:cNvSpPr txBox="1">
          <a:spLocks noChangeArrowheads="1"/>
        </xdr:cNvSpPr>
      </xdr:nvSpPr>
      <xdr:spPr bwMode="auto">
        <a:xfrm>
          <a:off x="101517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4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4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5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5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6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9</xdr:row>
      <xdr:rowOff>57150</xdr:rowOff>
    </xdr:from>
    <xdr:to>
      <xdr:col>6</xdr:col>
      <xdr:colOff>38100</xdr:colOff>
      <xdr:row>9</xdr:row>
      <xdr:rowOff>171450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845058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65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68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71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7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76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79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84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87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673036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673036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393" name="Text Box 4"/>
        <xdr:cNvSpPr txBox="1">
          <a:spLocks noChangeArrowheads="1"/>
        </xdr:cNvSpPr>
      </xdr:nvSpPr>
      <xdr:spPr bwMode="auto">
        <a:xfrm>
          <a:off x="846010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2354</xdr:rowOff>
    </xdr:from>
    <xdr:to>
      <xdr:col>4</xdr:col>
      <xdr:colOff>177613</xdr:colOff>
      <xdr:row>9</xdr:row>
      <xdr:rowOff>104215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6898453" y="1739714"/>
          <a:ext cx="96774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856237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689845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2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2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2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3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3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8426557" y="1629307"/>
          <a:ext cx="691464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4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444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445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4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51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454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5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6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463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6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7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7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42</xdr:row>
      <xdr:rowOff>9525</xdr:rowOff>
    </xdr:from>
    <xdr:to>
      <xdr:col>4</xdr:col>
      <xdr:colOff>491378</xdr:colOff>
      <xdr:row>42</xdr:row>
      <xdr:rowOff>123825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7409890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7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8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8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9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8426557" y="1629307"/>
          <a:ext cx="691464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49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499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0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0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508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11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1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516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517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2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2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2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3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3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3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4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4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4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8426557" y="1629307"/>
          <a:ext cx="691464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5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553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5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5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562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6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6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570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571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7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7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81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8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9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42</xdr:row>
      <xdr:rowOff>57150</xdr:rowOff>
    </xdr:from>
    <xdr:to>
      <xdr:col>6</xdr:col>
      <xdr:colOff>38100</xdr:colOff>
      <xdr:row>42</xdr:row>
      <xdr:rowOff>171450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8337176" y="1617009"/>
          <a:ext cx="701489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9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59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59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01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0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0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1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1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2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2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7096125" y="1549214"/>
          <a:ext cx="656664" cy="11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7096125" y="1549214"/>
          <a:ext cx="656664" cy="11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42</xdr:row>
      <xdr:rowOff>9525</xdr:rowOff>
    </xdr:from>
    <xdr:to>
      <xdr:col>4</xdr:col>
      <xdr:colOff>491378</xdr:colOff>
      <xdr:row>42</xdr:row>
      <xdr:rowOff>123825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7409890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2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42</xdr:row>
      <xdr:rowOff>76760</xdr:rowOff>
    </xdr:from>
    <xdr:to>
      <xdr:col>4</xdr:col>
      <xdr:colOff>43143</xdr:colOff>
      <xdr:row>43</xdr:row>
      <xdr:rowOff>560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6961655" y="1636619"/>
          <a:ext cx="656664" cy="138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3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3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3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4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8426557" y="1629307"/>
          <a:ext cx="691464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4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647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648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5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656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657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6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6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6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666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7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7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7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7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8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8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8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9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8426557" y="1629307"/>
          <a:ext cx="691464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69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701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702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0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0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710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711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1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1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719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720" name="Text Box 4"/>
        <xdr:cNvSpPr txBox="1">
          <a:spLocks noChangeArrowheads="1"/>
        </xdr:cNvSpPr>
      </xdr:nvSpPr>
      <xdr:spPr bwMode="auto">
        <a:xfrm>
          <a:off x="9772090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2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3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3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3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3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42</xdr:row>
      <xdr:rowOff>57150</xdr:rowOff>
    </xdr:from>
    <xdr:to>
      <xdr:col>6</xdr:col>
      <xdr:colOff>38100</xdr:colOff>
      <xdr:row>42</xdr:row>
      <xdr:rowOff>171450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8337176" y="1617009"/>
          <a:ext cx="701489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44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46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47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5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55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58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63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66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6928037" y="1607484"/>
          <a:ext cx="656664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68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69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6928037" y="1569384"/>
          <a:ext cx="656664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8346701" y="1578909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42</xdr:row>
      <xdr:rowOff>2354</xdr:rowOff>
    </xdr:from>
    <xdr:to>
      <xdr:col>4</xdr:col>
      <xdr:colOff>177613</xdr:colOff>
      <xdr:row>42</xdr:row>
      <xdr:rowOff>104215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7096125" y="1562213"/>
          <a:ext cx="656664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7096125" y="1549214"/>
          <a:ext cx="656664" cy="11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8448969" y="1492594"/>
          <a:ext cx="691464" cy="11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7096125" y="1549214"/>
          <a:ext cx="656664" cy="11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2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2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2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2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2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3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3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3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938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4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4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947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948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5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5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956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6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6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6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7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42</xdr:row>
      <xdr:rowOff>9525</xdr:rowOff>
    </xdr:from>
    <xdr:to>
      <xdr:col>4</xdr:col>
      <xdr:colOff>491378</xdr:colOff>
      <xdr:row>42</xdr:row>
      <xdr:rowOff>123825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517005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7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7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8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8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8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9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992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9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9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99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001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002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0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0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0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010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1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1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2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2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2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2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3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3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3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3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4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4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4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4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046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047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5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5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055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5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6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064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6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6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7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7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7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8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8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42</xdr:row>
      <xdr:rowOff>57150</xdr:rowOff>
    </xdr:from>
    <xdr:to>
      <xdr:col>6</xdr:col>
      <xdr:colOff>38100</xdr:colOff>
      <xdr:row>42</xdr:row>
      <xdr:rowOff>171450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640842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8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9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9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09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0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0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0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0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1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1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1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1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42</xdr:row>
      <xdr:rowOff>9525</xdr:rowOff>
    </xdr:from>
    <xdr:to>
      <xdr:col>4</xdr:col>
      <xdr:colOff>491378</xdr:colOff>
      <xdr:row>42</xdr:row>
      <xdr:rowOff>123825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517005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2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42</xdr:row>
      <xdr:rowOff>76760</xdr:rowOff>
    </xdr:from>
    <xdr:to>
      <xdr:col>4</xdr:col>
      <xdr:colOff>43143</xdr:colOff>
      <xdr:row>43</xdr:row>
      <xdr:rowOff>560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4721823" y="1814120"/>
          <a:ext cx="96774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2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2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3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3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141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142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4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4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4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151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5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160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6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6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6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7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7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8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8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8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8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9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9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9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196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0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0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205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0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0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1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213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214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1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1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2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2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2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3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3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42</xdr:row>
      <xdr:rowOff>57150</xdr:rowOff>
    </xdr:from>
    <xdr:to>
      <xdr:col>6</xdr:col>
      <xdr:colOff>38100</xdr:colOff>
      <xdr:row>42</xdr:row>
      <xdr:rowOff>171450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640842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3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3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4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4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4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4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5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5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6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6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42</xdr:row>
      <xdr:rowOff>2354</xdr:rowOff>
    </xdr:from>
    <xdr:to>
      <xdr:col>4</xdr:col>
      <xdr:colOff>177613</xdr:colOff>
      <xdr:row>42</xdr:row>
      <xdr:rowOff>104215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4856293" y="1739714"/>
          <a:ext cx="96774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42</xdr:row>
      <xdr:rowOff>9525</xdr:rowOff>
    </xdr:from>
    <xdr:to>
      <xdr:col>4</xdr:col>
      <xdr:colOff>491378</xdr:colOff>
      <xdr:row>42</xdr:row>
      <xdr:rowOff>123825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517005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9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42</xdr:row>
      <xdr:rowOff>76760</xdr:rowOff>
    </xdr:from>
    <xdr:to>
      <xdr:col>4</xdr:col>
      <xdr:colOff>43143</xdr:colOff>
      <xdr:row>43</xdr:row>
      <xdr:rowOff>560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4721823" y="1814120"/>
          <a:ext cx="96774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0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0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0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0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0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1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13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14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1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22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23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2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2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2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31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32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3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3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3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3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4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4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4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4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5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5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5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5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5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5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42</xdr:row>
      <xdr:rowOff>69448</xdr:rowOff>
    </xdr:from>
    <xdr:to>
      <xdr:col>6</xdr:col>
      <xdr:colOff>117456</xdr:colOff>
      <xdr:row>42</xdr:row>
      <xdr:rowOff>196811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6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67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68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7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7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76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77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7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8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8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85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42</xdr:row>
      <xdr:rowOff>19050</xdr:rowOff>
    </xdr:from>
    <xdr:to>
      <xdr:col>6</xdr:col>
      <xdr:colOff>981075</xdr:colOff>
      <xdr:row>42</xdr:row>
      <xdr:rowOff>133350</xdr:rowOff>
    </xdr:to>
    <xdr:sp macro="" textlink="">
      <xdr:nvSpPr>
        <xdr:cNvPr id="1386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8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9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9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39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39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0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0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0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0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42</xdr:row>
      <xdr:rowOff>57150</xdr:rowOff>
    </xdr:from>
    <xdr:to>
      <xdr:col>6</xdr:col>
      <xdr:colOff>38100</xdr:colOff>
      <xdr:row>42</xdr:row>
      <xdr:rowOff>171450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640842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0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1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1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1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1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1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2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2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2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2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2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2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3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3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47625</xdr:rowOff>
    </xdr:from>
    <xdr:to>
      <xdr:col>4</xdr:col>
      <xdr:colOff>9525</xdr:colOff>
      <xdr:row>42</xdr:row>
      <xdr:rowOff>171450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3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3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42</xdr:row>
      <xdr:rowOff>9525</xdr:rowOff>
    </xdr:from>
    <xdr:to>
      <xdr:col>4</xdr:col>
      <xdr:colOff>9525</xdr:colOff>
      <xdr:row>42</xdr:row>
      <xdr:rowOff>123825</xdr:rowOff>
    </xdr:to>
    <xdr:sp macro="" textlink="">
      <xdr:nvSpPr>
        <xdr:cNvPr id="143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42</xdr:row>
      <xdr:rowOff>19050</xdr:rowOff>
    </xdr:from>
    <xdr:to>
      <xdr:col>4</xdr:col>
      <xdr:colOff>981075</xdr:colOff>
      <xdr:row>42</xdr:row>
      <xdr:rowOff>133350</xdr:rowOff>
    </xdr:to>
    <xdr:sp macro="" textlink="">
      <xdr:nvSpPr>
        <xdr:cNvPr id="143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42</xdr:row>
      <xdr:rowOff>2354</xdr:rowOff>
    </xdr:from>
    <xdr:to>
      <xdr:col>4</xdr:col>
      <xdr:colOff>177613</xdr:colOff>
      <xdr:row>42</xdr:row>
      <xdr:rowOff>104215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4856293" y="1739714"/>
          <a:ext cx="96774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41</xdr:row>
      <xdr:rowOff>147888</xdr:rowOff>
    </xdr:from>
    <xdr:to>
      <xdr:col>6</xdr:col>
      <xdr:colOff>139868</xdr:colOff>
      <xdr:row>42</xdr:row>
      <xdr:rowOff>51134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41</xdr:row>
      <xdr:rowOff>204508</xdr:rowOff>
    </xdr:from>
    <xdr:to>
      <xdr:col>4</xdr:col>
      <xdr:colOff>177613</xdr:colOff>
      <xdr:row>42</xdr:row>
      <xdr:rowOff>104215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6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6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6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7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7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7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7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7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8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8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484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485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8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9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493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494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9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49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0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503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0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0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1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1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1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1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9</xdr:row>
      <xdr:rowOff>9525</xdr:rowOff>
    </xdr:from>
    <xdr:to>
      <xdr:col>4</xdr:col>
      <xdr:colOff>491378</xdr:colOff>
      <xdr:row>9</xdr:row>
      <xdr:rowOff>123825</xdr:rowOff>
    </xdr:to>
    <xdr:sp macro="" textlink="">
      <xdr:nvSpPr>
        <xdr:cNvPr id="1518" name="Text Box 3"/>
        <xdr:cNvSpPr txBox="1">
          <a:spLocks noChangeArrowheads="1"/>
        </xdr:cNvSpPr>
      </xdr:nvSpPr>
      <xdr:spPr bwMode="auto">
        <a:xfrm>
          <a:off x="517005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1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2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2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2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2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2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3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1534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3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3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538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539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4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4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4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547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548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5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5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5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556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557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5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6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6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6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6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7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7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7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7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7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7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8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8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8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8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8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8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8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592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593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9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59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601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602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0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0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0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610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611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1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1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1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2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2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2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2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3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9</xdr:row>
      <xdr:rowOff>57150</xdr:rowOff>
    </xdr:from>
    <xdr:to>
      <xdr:col>6</xdr:col>
      <xdr:colOff>38100</xdr:colOff>
      <xdr:row>9</xdr:row>
      <xdr:rowOff>171450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640842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3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3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4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4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4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4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4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4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5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5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5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5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5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5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6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6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6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6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1664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6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9</xdr:row>
      <xdr:rowOff>9525</xdr:rowOff>
    </xdr:from>
    <xdr:to>
      <xdr:col>4</xdr:col>
      <xdr:colOff>491378</xdr:colOff>
      <xdr:row>9</xdr:row>
      <xdr:rowOff>123825</xdr:rowOff>
    </xdr:to>
    <xdr:sp macro="" textlink="">
      <xdr:nvSpPr>
        <xdr:cNvPr id="1667" name="Text Box 3"/>
        <xdr:cNvSpPr txBox="1">
          <a:spLocks noChangeArrowheads="1"/>
        </xdr:cNvSpPr>
      </xdr:nvSpPr>
      <xdr:spPr bwMode="auto">
        <a:xfrm>
          <a:off x="517005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6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7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9</xdr:row>
      <xdr:rowOff>76760</xdr:rowOff>
    </xdr:from>
    <xdr:to>
      <xdr:col>4</xdr:col>
      <xdr:colOff>43143</xdr:colOff>
      <xdr:row>10</xdr:row>
      <xdr:rowOff>560</xdr:rowOff>
    </xdr:to>
    <xdr:sp macro="" textlink="">
      <xdr:nvSpPr>
        <xdr:cNvPr id="1671" name="Text Box 3"/>
        <xdr:cNvSpPr txBox="1">
          <a:spLocks noChangeArrowheads="1"/>
        </xdr:cNvSpPr>
      </xdr:nvSpPr>
      <xdr:spPr bwMode="auto">
        <a:xfrm>
          <a:off x="4721823" y="1814120"/>
          <a:ext cx="96774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7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7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7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7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7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7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7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7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8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8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8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1683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8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8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8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687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688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8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9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9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69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9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69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9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696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697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69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0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0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0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0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0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05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06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0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0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1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1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1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1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1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1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1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1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2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2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2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2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2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2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2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2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2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2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3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3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3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3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3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3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3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1737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3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3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4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41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42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4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4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4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4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4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4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4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50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51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5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5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5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5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5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5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5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59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760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6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6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6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6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6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6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6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6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6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7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7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7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7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7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7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7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7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9</xdr:row>
      <xdr:rowOff>57150</xdr:rowOff>
    </xdr:from>
    <xdr:to>
      <xdr:col>6</xdr:col>
      <xdr:colOff>38100</xdr:colOff>
      <xdr:row>9</xdr:row>
      <xdr:rowOff>171450</xdr:rowOff>
    </xdr:to>
    <xdr:sp macro="" textlink="">
      <xdr:nvSpPr>
        <xdr:cNvPr id="1781" name="Text Box 1"/>
        <xdr:cNvSpPr txBox="1">
          <a:spLocks noChangeArrowheads="1"/>
        </xdr:cNvSpPr>
      </xdr:nvSpPr>
      <xdr:spPr bwMode="auto">
        <a:xfrm>
          <a:off x="640842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8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8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8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8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8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8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78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8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9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9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9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9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9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9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9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79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79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79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0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0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0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0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0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0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0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1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1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2354</xdr:rowOff>
    </xdr:from>
    <xdr:to>
      <xdr:col>4</xdr:col>
      <xdr:colOff>177613</xdr:colOff>
      <xdr:row>9</xdr:row>
      <xdr:rowOff>104215</xdr:rowOff>
    </xdr:to>
    <xdr:sp macro="" textlink="">
      <xdr:nvSpPr>
        <xdr:cNvPr id="1813" name="Text Box 1"/>
        <xdr:cNvSpPr txBox="1">
          <a:spLocks noChangeArrowheads="1"/>
        </xdr:cNvSpPr>
      </xdr:nvSpPr>
      <xdr:spPr bwMode="auto">
        <a:xfrm>
          <a:off x="4856293" y="1739714"/>
          <a:ext cx="96774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1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1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1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1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1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1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2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2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2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2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2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2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2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2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2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2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3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3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3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3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3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3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3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1837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1839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9</xdr:row>
      <xdr:rowOff>9525</xdr:rowOff>
    </xdr:from>
    <xdr:to>
      <xdr:col>4</xdr:col>
      <xdr:colOff>491378</xdr:colOff>
      <xdr:row>9</xdr:row>
      <xdr:rowOff>123825</xdr:rowOff>
    </xdr:to>
    <xdr:sp macro="" textlink="">
      <xdr:nvSpPr>
        <xdr:cNvPr id="1840" name="Text Box 3"/>
        <xdr:cNvSpPr txBox="1">
          <a:spLocks noChangeArrowheads="1"/>
        </xdr:cNvSpPr>
      </xdr:nvSpPr>
      <xdr:spPr bwMode="auto">
        <a:xfrm>
          <a:off x="5170058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4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4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9</xdr:row>
      <xdr:rowOff>76760</xdr:rowOff>
    </xdr:from>
    <xdr:to>
      <xdr:col>4</xdr:col>
      <xdr:colOff>43143</xdr:colOff>
      <xdr:row>10</xdr:row>
      <xdr:rowOff>560</xdr:rowOff>
    </xdr:to>
    <xdr:sp macro="" textlink="">
      <xdr:nvSpPr>
        <xdr:cNvPr id="1844" name="Text Box 3"/>
        <xdr:cNvSpPr txBox="1">
          <a:spLocks noChangeArrowheads="1"/>
        </xdr:cNvSpPr>
      </xdr:nvSpPr>
      <xdr:spPr bwMode="auto">
        <a:xfrm>
          <a:off x="4721823" y="1814120"/>
          <a:ext cx="96774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4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4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4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4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4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5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5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5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5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5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1855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5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5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58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859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6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62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63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6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6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67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868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869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7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7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7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7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7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7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877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7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8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8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8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8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8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8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8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8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8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8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9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9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9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9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9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9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89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89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89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89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0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0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0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0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0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9</xdr:row>
      <xdr:rowOff>69448</xdr:rowOff>
    </xdr:from>
    <xdr:to>
      <xdr:col>6</xdr:col>
      <xdr:colOff>117456</xdr:colOff>
      <xdr:row>9</xdr:row>
      <xdr:rowOff>196811</xdr:rowOff>
    </xdr:to>
    <xdr:sp macro="" textlink="">
      <xdr:nvSpPr>
        <xdr:cNvPr id="1909" name="Text Box 1"/>
        <xdr:cNvSpPr txBox="1">
          <a:spLocks noChangeArrowheads="1"/>
        </xdr:cNvSpPr>
      </xdr:nvSpPr>
      <xdr:spPr bwMode="auto">
        <a:xfrm>
          <a:off x="6497801" y="1806808"/>
          <a:ext cx="95771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1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1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1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913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1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1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1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1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1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21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922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923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2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2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2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2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3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931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9</xdr:row>
      <xdr:rowOff>19050</xdr:rowOff>
    </xdr:from>
    <xdr:to>
      <xdr:col>6</xdr:col>
      <xdr:colOff>981075</xdr:colOff>
      <xdr:row>9</xdr:row>
      <xdr:rowOff>133350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810958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3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3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3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3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3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3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3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4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4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4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4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4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45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46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4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4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4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5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5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52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9</xdr:row>
      <xdr:rowOff>57150</xdr:rowOff>
    </xdr:from>
    <xdr:to>
      <xdr:col>6</xdr:col>
      <xdr:colOff>38100</xdr:colOff>
      <xdr:row>9</xdr:row>
      <xdr:rowOff>171450</xdr:rowOff>
    </xdr:to>
    <xdr:sp macro="" textlink="">
      <xdr:nvSpPr>
        <xdr:cNvPr id="1953" name="Text Box 1"/>
        <xdr:cNvSpPr txBox="1">
          <a:spLocks noChangeArrowheads="1"/>
        </xdr:cNvSpPr>
      </xdr:nvSpPr>
      <xdr:spPr bwMode="auto">
        <a:xfrm>
          <a:off x="6408420" y="1794510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55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56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5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58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60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61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62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6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6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66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67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6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69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70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7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7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74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75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7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77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78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47625</xdr:rowOff>
    </xdr:from>
    <xdr:to>
      <xdr:col>4</xdr:col>
      <xdr:colOff>9525</xdr:colOff>
      <xdr:row>9</xdr:row>
      <xdr:rowOff>171450</xdr:rowOff>
    </xdr:to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4688205" y="1784985"/>
          <a:ext cx="96774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80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81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8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9</xdr:row>
      <xdr:rowOff>9525</xdr:rowOff>
    </xdr:from>
    <xdr:to>
      <xdr:col>4</xdr:col>
      <xdr:colOff>9525</xdr:colOff>
      <xdr:row>9</xdr:row>
      <xdr:rowOff>123825</xdr:rowOff>
    </xdr:to>
    <xdr:sp macro="" textlink="">
      <xdr:nvSpPr>
        <xdr:cNvPr id="1983" name="Text Box 3"/>
        <xdr:cNvSpPr txBox="1">
          <a:spLocks noChangeArrowheads="1"/>
        </xdr:cNvSpPr>
      </xdr:nvSpPr>
      <xdr:spPr bwMode="auto">
        <a:xfrm>
          <a:off x="4688205" y="1746885"/>
          <a:ext cx="96774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9</xdr:row>
      <xdr:rowOff>19050</xdr:rowOff>
    </xdr:from>
    <xdr:to>
      <xdr:col>4</xdr:col>
      <xdr:colOff>981075</xdr:colOff>
      <xdr:row>9</xdr:row>
      <xdr:rowOff>133350</xdr:rowOff>
    </xdr:to>
    <xdr:sp macro="" textlink="">
      <xdr:nvSpPr>
        <xdr:cNvPr id="1984" name="Text Box 4"/>
        <xdr:cNvSpPr txBox="1">
          <a:spLocks noChangeArrowheads="1"/>
        </xdr:cNvSpPr>
      </xdr:nvSpPr>
      <xdr:spPr bwMode="auto">
        <a:xfrm>
          <a:off x="6417945" y="175641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2354</xdr:rowOff>
    </xdr:from>
    <xdr:to>
      <xdr:col>4</xdr:col>
      <xdr:colOff>177613</xdr:colOff>
      <xdr:row>9</xdr:row>
      <xdr:rowOff>104215</xdr:rowOff>
    </xdr:to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4856293" y="1739714"/>
          <a:ext cx="96774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8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8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9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9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9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9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9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9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9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9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1999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0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01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02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03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04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05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06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07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08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2009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8</xdr:row>
      <xdr:rowOff>147888</xdr:rowOff>
    </xdr:from>
    <xdr:to>
      <xdr:col>6</xdr:col>
      <xdr:colOff>139868</xdr:colOff>
      <xdr:row>9</xdr:row>
      <xdr:rowOff>51134</xdr:rowOff>
    </xdr:to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6520213" y="1656648"/>
          <a:ext cx="95771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8</xdr:row>
      <xdr:rowOff>204508</xdr:rowOff>
    </xdr:from>
    <xdr:to>
      <xdr:col>4</xdr:col>
      <xdr:colOff>177613</xdr:colOff>
      <xdr:row>9</xdr:row>
      <xdr:rowOff>104215</xdr:rowOff>
    </xdr:to>
    <xdr:sp macro="" textlink="">
      <xdr:nvSpPr>
        <xdr:cNvPr id="2011" name="Text Box 1"/>
        <xdr:cNvSpPr txBox="1">
          <a:spLocks noChangeArrowheads="1"/>
        </xdr:cNvSpPr>
      </xdr:nvSpPr>
      <xdr:spPr bwMode="auto">
        <a:xfrm>
          <a:off x="4856293" y="1713268"/>
          <a:ext cx="96774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8318981" y="1822048"/>
          <a:ext cx="9043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10</xdr:row>
      <xdr:rowOff>9525</xdr:rowOff>
    </xdr:from>
    <xdr:to>
      <xdr:col>4</xdr:col>
      <xdr:colOff>491378</xdr:colOff>
      <xdr:row>10</xdr:row>
      <xdr:rowOff>123825</xdr:rowOff>
    </xdr:to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7044578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7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8318981" y="1822048"/>
          <a:ext cx="9043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79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85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1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2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8318981" y="1822048"/>
          <a:ext cx="904375" cy="12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2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3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3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45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98774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58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10</xdr:row>
      <xdr:rowOff>57150</xdr:rowOff>
    </xdr:from>
    <xdr:to>
      <xdr:col>6</xdr:col>
      <xdr:colOff>38100</xdr:colOff>
      <xdr:row>10</xdr:row>
      <xdr:rowOff>171450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8229600" y="1809750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72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75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78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94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62725" y="1800225"/>
          <a:ext cx="914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197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6562725" y="1762125"/>
          <a:ext cx="914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00" name="Text Box 4"/>
        <xdr:cNvSpPr txBox="1">
          <a:spLocks noChangeArrowheads="1"/>
        </xdr:cNvSpPr>
      </xdr:nvSpPr>
      <xdr:spPr bwMode="auto">
        <a:xfrm>
          <a:off x="8239125" y="177165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204508</xdr:rowOff>
    </xdr:from>
    <xdr:to>
      <xdr:col>4</xdr:col>
      <xdr:colOff>177613</xdr:colOff>
      <xdr:row>10</xdr:row>
      <xdr:rowOff>104215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730813" y="1728508"/>
          <a:ext cx="91440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8341393" y="1671888"/>
          <a:ext cx="904375" cy="131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204508</xdr:rowOff>
    </xdr:from>
    <xdr:to>
      <xdr:col>4</xdr:col>
      <xdr:colOff>177613</xdr:colOff>
      <xdr:row>10</xdr:row>
      <xdr:rowOff>104215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730813" y="1728508"/>
          <a:ext cx="914400" cy="12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10</xdr:row>
      <xdr:rowOff>9525</xdr:rowOff>
    </xdr:from>
    <xdr:to>
      <xdr:col>4</xdr:col>
      <xdr:colOff>491378</xdr:colOff>
      <xdr:row>10</xdr:row>
      <xdr:rowOff>123825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6732158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0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10</xdr:row>
      <xdr:rowOff>76760</xdr:rowOff>
    </xdr:from>
    <xdr:to>
      <xdr:col>4</xdr:col>
      <xdr:colOff>43143</xdr:colOff>
      <xdr:row>11</xdr:row>
      <xdr:rowOff>560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6283923" y="1189280"/>
          <a:ext cx="807720" cy="106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1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1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1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2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7899881" y="1181968"/>
          <a:ext cx="797695" cy="11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2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26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2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3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34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35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3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4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43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44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4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5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5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5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6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6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7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7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7899881" y="1181968"/>
          <a:ext cx="797695" cy="11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79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80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8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88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89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9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29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97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298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0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0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0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1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10</xdr:row>
      <xdr:rowOff>57150</xdr:rowOff>
    </xdr:from>
    <xdr:to>
      <xdr:col>6</xdr:col>
      <xdr:colOff>38100</xdr:colOff>
      <xdr:row>10</xdr:row>
      <xdr:rowOff>171450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7810500" y="1169670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2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2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2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2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3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3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3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4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4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4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35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10</xdr:row>
      <xdr:rowOff>2354</xdr:rowOff>
    </xdr:from>
    <xdr:to>
      <xdr:col>4</xdr:col>
      <xdr:colOff>177613</xdr:colOff>
      <xdr:row>10</xdr:row>
      <xdr:rowOff>104215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6418393" y="1114874"/>
          <a:ext cx="80772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204508</xdr:rowOff>
    </xdr:from>
    <xdr:to>
      <xdr:col>4</xdr:col>
      <xdr:colOff>177613</xdr:colOff>
      <xdr:row>10</xdr:row>
      <xdr:rowOff>104215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6418393" y="1111288"/>
          <a:ext cx="80772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204508</xdr:rowOff>
    </xdr:from>
    <xdr:to>
      <xdr:col>4</xdr:col>
      <xdr:colOff>177613</xdr:colOff>
      <xdr:row>10</xdr:row>
      <xdr:rowOff>104215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6418393" y="1111288"/>
          <a:ext cx="80772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1215278</xdr:colOff>
      <xdr:row>10</xdr:row>
      <xdr:rowOff>9525</xdr:rowOff>
    </xdr:from>
    <xdr:to>
      <xdr:col>4</xdr:col>
      <xdr:colOff>491378</xdr:colOff>
      <xdr:row>10</xdr:row>
      <xdr:rowOff>123825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6732158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3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10</xdr:row>
      <xdr:rowOff>76760</xdr:rowOff>
    </xdr:from>
    <xdr:to>
      <xdr:col>4</xdr:col>
      <xdr:colOff>43143</xdr:colOff>
      <xdr:row>11</xdr:row>
      <xdr:rowOff>560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6283923" y="1189280"/>
          <a:ext cx="807720" cy="106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4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4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4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5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7899881" y="1181968"/>
          <a:ext cx="797695" cy="11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5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457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458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6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6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466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6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7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7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476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7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8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8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9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9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49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0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0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10</xdr:row>
      <xdr:rowOff>69448</xdr:rowOff>
    </xdr:from>
    <xdr:to>
      <xdr:col>6</xdr:col>
      <xdr:colOff>117456</xdr:colOff>
      <xdr:row>10</xdr:row>
      <xdr:rowOff>196811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7899881" y="1181968"/>
          <a:ext cx="797695" cy="11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0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511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512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1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1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520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521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2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2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529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10</xdr:row>
      <xdr:rowOff>19050</xdr:rowOff>
    </xdr:from>
    <xdr:to>
      <xdr:col>6</xdr:col>
      <xdr:colOff>981075</xdr:colOff>
      <xdr:row>10</xdr:row>
      <xdr:rowOff>133350</xdr:rowOff>
    </xdr:to>
    <xdr:sp macro="" textlink="">
      <xdr:nvSpPr>
        <xdr:cNvPr id="530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3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3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4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4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4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10</xdr:row>
      <xdr:rowOff>57150</xdr:rowOff>
    </xdr:from>
    <xdr:to>
      <xdr:col>6</xdr:col>
      <xdr:colOff>38100</xdr:colOff>
      <xdr:row>10</xdr:row>
      <xdr:rowOff>171450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7810500" y="1169670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5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5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6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6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6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6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7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7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47625</xdr:rowOff>
    </xdr:from>
    <xdr:to>
      <xdr:col>4</xdr:col>
      <xdr:colOff>9525</xdr:colOff>
      <xdr:row>10</xdr:row>
      <xdr:rowOff>171450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10</xdr:row>
      <xdr:rowOff>9525</xdr:rowOff>
    </xdr:from>
    <xdr:to>
      <xdr:col>4</xdr:col>
      <xdr:colOff>9525</xdr:colOff>
      <xdr:row>10</xdr:row>
      <xdr:rowOff>123825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10</xdr:row>
      <xdr:rowOff>19050</xdr:rowOff>
    </xdr:from>
    <xdr:to>
      <xdr:col>4</xdr:col>
      <xdr:colOff>981075</xdr:colOff>
      <xdr:row>10</xdr:row>
      <xdr:rowOff>133350</xdr:rowOff>
    </xdr:to>
    <xdr:sp macro="" textlink="">
      <xdr:nvSpPr>
        <xdr:cNvPr id="58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10</xdr:row>
      <xdr:rowOff>2354</xdr:rowOff>
    </xdr:from>
    <xdr:to>
      <xdr:col>4</xdr:col>
      <xdr:colOff>177613</xdr:colOff>
      <xdr:row>10</xdr:row>
      <xdr:rowOff>104215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6418393" y="1114874"/>
          <a:ext cx="80772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204508</xdr:rowOff>
    </xdr:from>
    <xdr:to>
      <xdr:col>4</xdr:col>
      <xdr:colOff>177613</xdr:colOff>
      <xdr:row>10</xdr:row>
      <xdr:rowOff>104215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6418393" y="1111288"/>
          <a:ext cx="80772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9</xdr:row>
      <xdr:rowOff>147888</xdr:rowOff>
    </xdr:from>
    <xdr:to>
      <xdr:col>6</xdr:col>
      <xdr:colOff>139868</xdr:colOff>
      <xdr:row>10</xdr:row>
      <xdr:rowOff>51134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9</xdr:row>
      <xdr:rowOff>204508</xdr:rowOff>
    </xdr:from>
    <xdr:to>
      <xdr:col>4</xdr:col>
      <xdr:colOff>177613</xdr:colOff>
      <xdr:row>10</xdr:row>
      <xdr:rowOff>104215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6418393" y="1111288"/>
          <a:ext cx="80772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67</xdr:row>
      <xdr:rowOff>114301</xdr:rowOff>
    </xdr:from>
    <xdr:ext cx="9304244" cy="1945224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4790" y="11178541"/>
          <a:ext cx="9304244" cy="1945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(1) Includes Finnish option contracts traded on EUREX Group.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(2) Includes transactions executed on NASDAQ's, Nasdaq BX's and Nasdaq PSX's systems plus trades reported through the FINRA/NASDAQ Trade Reporting Facility. 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(3) Primarily includes transactions executed on Nord Pool and reported for clearing to Nasdaq Commodities measured by Terawatt hours (TWh).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(4) New listings include IPOs, including those completed on a best efforts basis, issuers that switched from other listing venues, closed-end funds and separately listed exchange traded funds (ETFs).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(5) New listings include IPOs and represent companies listed on the Nasdaq Nordic and Nasdaq Baltic exchanges and companies on the alternative markets of Nasdaq First North.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(6) Number of listed companies for NASDAQ at period end, including separately listed ETFs.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(7) Represents companies listed on the Nasdaq Nordic and Nasdaq Baltic exchanges and companies on the alternative markets of Nasdaq First North at period end.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(8) Represents assets under management in exchange traded products.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(9) Total contract value of orders signed during the period.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Verdana" pitchFamily="34" charset="0"/>
            </a:rPr>
            <a:t>(10) Represents total contract value of orders signed that are yet to be recognized as revenue. 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Verdana"/>
          </a:endParaRPr>
        </a:p>
      </xdr:txBody>
    </xdr:sp>
    <xdr:clientData/>
  </xdr:oneCellAnchor>
  <xdr:twoCellAnchor>
    <xdr:from>
      <xdr:col>2</xdr:col>
      <xdr:colOff>1215278</xdr:colOff>
      <xdr:row>6</xdr:row>
      <xdr:rowOff>9525</xdr:rowOff>
    </xdr:from>
    <xdr:to>
      <xdr:col>4</xdr:col>
      <xdr:colOff>491378</xdr:colOff>
      <xdr:row>6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732158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767043</xdr:colOff>
      <xdr:row>6</xdr:row>
      <xdr:rowOff>76760</xdr:rowOff>
    </xdr:from>
    <xdr:to>
      <xdr:col>4</xdr:col>
      <xdr:colOff>43143</xdr:colOff>
      <xdr:row>7</xdr:row>
      <xdr:rowOff>560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6283923" y="1189280"/>
          <a:ext cx="807720" cy="106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6</xdr:row>
      <xdr:rowOff>69448</xdr:rowOff>
    </xdr:from>
    <xdr:to>
      <xdr:col>6</xdr:col>
      <xdr:colOff>117456</xdr:colOff>
      <xdr:row>6</xdr:row>
      <xdr:rowOff>196811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7899881" y="1181968"/>
          <a:ext cx="797695" cy="11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3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42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5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5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6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6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6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6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7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851381</xdr:colOff>
      <xdr:row>6</xdr:row>
      <xdr:rowOff>69448</xdr:rowOff>
    </xdr:from>
    <xdr:to>
      <xdr:col>6</xdr:col>
      <xdr:colOff>117456</xdr:colOff>
      <xdr:row>6</xdr:row>
      <xdr:rowOff>196811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7899881" y="1181968"/>
          <a:ext cx="797695" cy="11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78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8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6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87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5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771525</xdr:colOff>
      <xdr:row>6</xdr:row>
      <xdr:rowOff>19050</xdr:rowOff>
    </xdr:from>
    <xdr:to>
      <xdr:col>6</xdr:col>
      <xdr:colOff>981075</xdr:colOff>
      <xdr:row>6</xdr:row>
      <xdr:rowOff>133350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935164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762000</xdr:colOff>
      <xdr:row>6</xdr:row>
      <xdr:rowOff>57150</xdr:rowOff>
    </xdr:from>
    <xdr:to>
      <xdr:col>6</xdr:col>
      <xdr:colOff>38100</xdr:colOff>
      <xdr:row>6</xdr:row>
      <xdr:rowOff>171450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7810500" y="1169670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23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34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42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47625</xdr:rowOff>
    </xdr:from>
    <xdr:to>
      <xdr:col>4</xdr:col>
      <xdr:colOff>9525</xdr:colOff>
      <xdr:row>6</xdr:row>
      <xdr:rowOff>171450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250305" y="1160145"/>
          <a:ext cx="80772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45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733425</xdr:colOff>
      <xdr:row>6</xdr:row>
      <xdr:rowOff>9525</xdr:rowOff>
    </xdr:from>
    <xdr:to>
      <xdr:col>4</xdr:col>
      <xdr:colOff>9525</xdr:colOff>
      <xdr:row>6</xdr:row>
      <xdr:rowOff>123825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6250305" y="1122045"/>
          <a:ext cx="80772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771525</xdr:colOff>
      <xdr:row>6</xdr:row>
      <xdr:rowOff>19050</xdr:rowOff>
    </xdr:from>
    <xdr:to>
      <xdr:col>4</xdr:col>
      <xdr:colOff>981075</xdr:colOff>
      <xdr:row>6</xdr:row>
      <xdr:rowOff>133350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7820025" y="1131570"/>
          <a:ext cx="209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6</xdr:row>
      <xdr:rowOff>2354</xdr:rowOff>
    </xdr:from>
    <xdr:to>
      <xdr:col>4</xdr:col>
      <xdr:colOff>177613</xdr:colOff>
      <xdr:row>6</xdr:row>
      <xdr:rowOff>104215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418393" y="1114874"/>
          <a:ext cx="807720" cy="101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5</xdr:row>
      <xdr:rowOff>204508</xdr:rowOff>
    </xdr:from>
    <xdr:to>
      <xdr:col>4</xdr:col>
      <xdr:colOff>177613</xdr:colOff>
      <xdr:row>6</xdr:row>
      <xdr:rowOff>104215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418393" y="1111288"/>
          <a:ext cx="80772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873793</xdr:colOff>
      <xdr:row>5</xdr:row>
      <xdr:rowOff>147888</xdr:rowOff>
    </xdr:from>
    <xdr:to>
      <xdr:col>6</xdr:col>
      <xdr:colOff>139868</xdr:colOff>
      <xdr:row>6</xdr:row>
      <xdr:rowOff>51134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7922293" y="1077528"/>
          <a:ext cx="797695" cy="86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901513</xdr:colOff>
      <xdr:row>5</xdr:row>
      <xdr:rowOff>204508</xdr:rowOff>
    </xdr:from>
    <xdr:to>
      <xdr:col>4</xdr:col>
      <xdr:colOff>177613</xdr:colOff>
      <xdr:row>6</xdr:row>
      <xdr:rowOff>104215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418393" y="1111288"/>
          <a:ext cx="807720" cy="105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isleyl\Local%20Settings\Temporary%20Internet%20Files\OLK60\WINNT\Profiles\salernoj\Local%20Settings\Temporary%20Internet%20Files\OLKC\0702%20NB%20&amp;%20Seg%20only%20resul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lmierv\Local%20Settings\Temporary%20Internet%20Files\OLK2C\WINNT\Profiles\salernoj\Local%20Settings\Temporary%20Internet%20Files\OLKC\0702%20NB%20&amp;%20Seg%20only%20resul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isleyl\Local%20Settings\Temporary%20Internet%20Files\OLK60\WINDOWS\TEMP\Consol%20Income%20Stm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lmierv\Local%20Settings\Temporary%20Internet%20Files\OLK2C\WINDOWS\TEMP\Consol%20Income%20Stm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isleyl\Local%20Settings\Temporary%20Internet%20Files\OLK60\1stQTRFCST\1Q01FC%20TechSvcs6700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lmierv\Local%20Settings\Temporary%20Internet%20Files\OLK2C\1stQTRFCST\1Q01FC%20TechSvcs67000RE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isleyl\Local%20Settings\Temporary%20Internet%20Files\OLK60\1stQTRFCST\1Q01FC%20TechSvcs67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palmierv\Local%20Settings\Temporary%20Internet%20Files\OLK2C\1stQTRFCST\1Q01FC%20TechSvcs67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 to Lega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 to Legal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 Income Stmt"/>
    </sheetNames>
    <definedNames>
      <definedName name="Chart_Label_Update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 Income Stmt"/>
    </sheetNames>
    <definedNames>
      <definedName name="Chart_Label_Update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ionImport"/>
    </sheetNames>
    <sheetDataSet>
      <sheetData sheetId="0" refreshError="1">
        <row r="2">
          <cell r="C2" t="str">
            <v>Compensation</v>
          </cell>
          <cell r="D2">
            <v>1267067</v>
          </cell>
          <cell r="E2">
            <v>1385872</v>
          </cell>
        </row>
        <row r="3">
          <cell r="C3" t="str">
            <v>Contract Services</v>
          </cell>
          <cell r="D3">
            <v>99996</v>
          </cell>
          <cell r="E3">
            <v>99996</v>
          </cell>
        </row>
        <row r="4">
          <cell r="C4" t="str">
            <v>Occupancy</v>
          </cell>
          <cell r="D4">
            <v>55848</v>
          </cell>
          <cell r="E4">
            <v>55848</v>
          </cell>
        </row>
        <row r="5">
          <cell r="C5" t="str">
            <v>Office Supplies &amp; Services</v>
          </cell>
          <cell r="D5">
            <v>6412</v>
          </cell>
          <cell r="E5">
            <v>16818</v>
          </cell>
        </row>
        <row r="6">
          <cell r="C6" t="str">
            <v>Printing, Postage &amp; Delivery</v>
          </cell>
          <cell r="D6">
            <v>1772</v>
          </cell>
          <cell r="E6">
            <v>1772</v>
          </cell>
        </row>
        <row r="7">
          <cell r="C7" t="str">
            <v>Computer Operations</v>
          </cell>
          <cell r="D7">
            <v>0</v>
          </cell>
          <cell r="E7">
            <v>0</v>
          </cell>
        </row>
        <row r="8">
          <cell r="C8" t="str">
            <v>Travel &amp; Meetings</v>
          </cell>
          <cell r="D8">
            <v>46496</v>
          </cell>
          <cell r="E8">
            <v>46496</v>
          </cell>
        </row>
        <row r="9">
          <cell r="C9" t="str">
            <v>Depreciation and Amortization</v>
          </cell>
          <cell r="D9">
            <v>3492</v>
          </cell>
          <cell r="E9">
            <v>33241</v>
          </cell>
        </row>
        <row r="10">
          <cell r="D10">
            <v>1481083</v>
          </cell>
          <cell r="E10">
            <v>1640043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ionImport"/>
    </sheetNames>
    <sheetDataSet>
      <sheetData sheetId="0" refreshError="1">
        <row r="2">
          <cell r="C2" t="str">
            <v>Compensation</v>
          </cell>
          <cell r="D2">
            <v>1267067</v>
          </cell>
          <cell r="E2">
            <v>1385872</v>
          </cell>
        </row>
        <row r="3">
          <cell r="C3" t="str">
            <v>Contract Services</v>
          </cell>
          <cell r="D3">
            <v>99996</v>
          </cell>
          <cell r="E3">
            <v>99996</v>
          </cell>
        </row>
        <row r="4">
          <cell r="C4" t="str">
            <v>Occupancy</v>
          </cell>
          <cell r="D4">
            <v>55848</v>
          </cell>
          <cell r="E4">
            <v>55848</v>
          </cell>
        </row>
        <row r="5">
          <cell r="C5" t="str">
            <v>Office Supplies &amp; Services</v>
          </cell>
          <cell r="D5">
            <v>6412</v>
          </cell>
          <cell r="E5">
            <v>16818</v>
          </cell>
        </row>
        <row r="6">
          <cell r="C6" t="str">
            <v>Printing, Postage &amp; Delivery</v>
          </cell>
          <cell r="D6">
            <v>1772</v>
          </cell>
          <cell r="E6">
            <v>1772</v>
          </cell>
        </row>
        <row r="7">
          <cell r="C7" t="str">
            <v>Computer Operations</v>
          </cell>
          <cell r="D7">
            <v>0</v>
          </cell>
          <cell r="E7">
            <v>0</v>
          </cell>
        </row>
        <row r="8">
          <cell r="C8" t="str">
            <v>Travel &amp; Meetings</v>
          </cell>
          <cell r="D8">
            <v>46496</v>
          </cell>
          <cell r="E8">
            <v>46496</v>
          </cell>
        </row>
        <row r="9">
          <cell r="C9" t="str">
            <v>Depreciation and Amortization</v>
          </cell>
          <cell r="D9">
            <v>3492</v>
          </cell>
          <cell r="E9">
            <v>33241</v>
          </cell>
        </row>
        <row r="10">
          <cell r="D10">
            <v>1481083</v>
          </cell>
          <cell r="E10">
            <v>1640043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ionImport"/>
      <sheetName val="67010"/>
    </sheetNames>
    <sheetDataSet>
      <sheetData sheetId="0" refreshError="1">
        <row r="2">
          <cell r="C2" t="str">
            <v>Compensation</v>
          </cell>
          <cell r="D2">
            <v>1435793</v>
          </cell>
          <cell r="E2">
            <v>1473362</v>
          </cell>
        </row>
        <row r="3">
          <cell r="C3" t="str">
            <v>Contract Services</v>
          </cell>
          <cell r="D3">
            <v>0</v>
          </cell>
          <cell r="E3">
            <v>0</v>
          </cell>
        </row>
        <row r="4">
          <cell r="C4" t="str">
            <v>Occupancy</v>
          </cell>
          <cell r="D4">
            <v>90012</v>
          </cell>
          <cell r="E4">
            <v>90012</v>
          </cell>
        </row>
        <row r="5">
          <cell r="C5" t="str">
            <v>Office Supplies &amp; Services</v>
          </cell>
          <cell r="D5">
            <v>12516</v>
          </cell>
          <cell r="E5">
            <v>12517</v>
          </cell>
        </row>
        <row r="6">
          <cell r="C6" t="str">
            <v>Printing, Postage &amp; Delivery</v>
          </cell>
          <cell r="D6">
            <v>984</v>
          </cell>
          <cell r="E6">
            <v>984</v>
          </cell>
        </row>
        <row r="7">
          <cell r="C7" t="str">
            <v>Computer Operations</v>
          </cell>
          <cell r="D7">
            <v>425</v>
          </cell>
          <cell r="E7">
            <v>425</v>
          </cell>
        </row>
        <row r="8">
          <cell r="C8" t="str">
            <v>Travel &amp; Meetings</v>
          </cell>
          <cell r="D8">
            <v>50952</v>
          </cell>
          <cell r="E8">
            <v>50952</v>
          </cell>
        </row>
        <row r="9">
          <cell r="C9" t="str">
            <v>Training and Education</v>
          </cell>
          <cell r="D9">
            <v>41852</v>
          </cell>
          <cell r="E9">
            <v>41852</v>
          </cell>
        </row>
        <row r="10">
          <cell r="C10" t="str">
            <v>Depreciation and Amortization</v>
          </cell>
          <cell r="D10">
            <v>768</v>
          </cell>
          <cell r="E10">
            <v>659</v>
          </cell>
        </row>
        <row r="11">
          <cell r="C11" t="str">
            <v>Other Expense</v>
          </cell>
          <cell r="D11">
            <v>0</v>
          </cell>
          <cell r="E11">
            <v>0</v>
          </cell>
        </row>
        <row r="12">
          <cell r="D12">
            <v>1633302</v>
          </cell>
          <cell r="E12">
            <v>1558849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ionImport"/>
      <sheetName val="67010"/>
    </sheetNames>
    <sheetDataSet>
      <sheetData sheetId="0" refreshError="1">
        <row r="2">
          <cell r="C2" t="str">
            <v>Compensation</v>
          </cell>
          <cell r="D2">
            <v>1435793</v>
          </cell>
          <cell r="E2">
            <v>1473362</v>
          </cell>
        </row>
        <row r="3">
          <cell r="C3" t="str">
            <v>Contract Services</v>
          </cell>
          <cell r="D3">
            <v>0</v>
          </cell>
          <cell r="E3">
            <v>0</v>
          </cell>
        </row>
        <row r="4">
          <cell r="C4" t="str">
            <v>Occupancy</v>
          </cell>
          <cell r="D4">
            <v>90012</v>
          </cell>
          <cell r="E4">
            <v>90012</v>
          </cell>
        </row>
        <row r="5">
          <cell r="C5" t="str">
            <v>Office Supplies &amp; Services</v>
          </cell>
          <cell r="D5">
            <v>12516</v>
          </cell>
          <cell r="E5">
            <v>12517</v>
          </cell>
        </row>
        <row r="6">
          <cell r="C6" t="str">
            <v>Printing, Postage &amp; Delivery</v>
          </cell>
          <cell r="D6">
            <v>984</v>
          </cell>
          <cell r="E6">
            <v>984</v>
          </cell>
        </row>
        <row r="7">
          <cell r="C7" t="str">
            <v>Computer Operations</v>
          </cell>
          <cell r="D7">
            <v>425</v>
          </cell>
          <cell r="E7">
            <v>425</v>
          </cell>
        </row>
        <row r="8">
          <cell r="C8" t="str">
            <v>Travel &amp; Meetings</v>
          </cell>
          <cell r="D8">
            <v>50952</v>
          </cell>
          <cell r="E8">
            <v>50952</v>
          </cell>
        </row>
        <row r="9">
          <cell r="C9" t="str">
            <v>Training and Education</v>
          </cell>
          <cell r="D9">
            <v>41852</v>
          </cell>
          <cell r="E9">
            <v>41852</v>
          </cell>
        </row>
        <row r="10">
          <cell r="C10" t="str">
            <v>Depreciation and Amortization</v>
          </cell>
          <cell r="D10">
            <v>768</v>
          </cell>
          <cell r="E10">
            <v>659</v>
          </cell>
        </row>
        <row r="11">
          <cell r="C11" t="str">
            <v>Other Expense</v>
          </cell>
          <cell r="D11">
            <v>0</v>
          </cell>
          <cell r="E11">
            <v>0</v>
          </cell>
        </row>
        <row r="12">
          <cell r="D12">
            <v>1633302</v>
          </cell>
          <cell r="E12">
            <v>1558849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showGridLines="0" zoomScale="80" zoomScaleNormal="80" zoomScaleSheetLayoutView="80" workbookViewId="0">
      <selection activeCell="G57" sqref="A1:H57"/>
    </sheetView>
  </sheetViews>
  <sheetFormatPr defaultColWidth="11.33203125" defaultRowHeight="12.6"/>
  <cols>
    <col min="1" max="1" width="61.5546875" style="26" customWidth="1"/>
    <col min="2" max="2" width="3.5546875" style="16" customWidth="1"/>
    <col min="3" max="3" width="19.109375" style="16" customWidth="1"/>
    <col min="4" max="4" width="2.5546875" style="16" customWidth="1"/>
    <col min="5" max="5" width="19.109375" style="16" customWidth="1"/>
    <col min="6" max="6" width="2.5546875" style="16" customWidth="1"/>
    <col min="7" max="7" width="19.109375" style="16" customWidth="1"/>
    <col min="8" max="8" width="2.5546875" style="16" customWidth="1"/>
    <col min="9" max="231" width="11.33203125" style="26"/>
    <col min="232" max="232" width="61.5546875" style="26" customWidth="1"/>
    <col min="233" max="233" width="2.5546875" style="26" customWidth="1"/>
    <col min="234" max="234" width="13.6640625" style="26" bestFit="1" customWidth="1"/>
    <col min="235" max="235" width="1.6640625" style="26" customWidth="1"/>
    <col min="236" max="236" width="14.44140625" style="26" bestFit="1" customWidth="1"/>
    <col min="237" max="237" width="1.44140625" style="26" customWidth="1"/>
    <col min="238" max="238" width="14.44140625" style="26" bestFit="1" customWidth="1"/>
    <col min="239" max="239" width="1.6640625" style="26" customWidth="1"/>
    <col min="240" max="240" width="13.6640625" style="26" bestFit="1" customWidth="1"/>
    <col min="241" max="241" width="1.6640625" style="26" customWidth="1"/>
    <col min="242" max="242" width="13" style="26" bestFit="1" customWidth="1"/>
    <col min="243" max="487" width="11.33203125" style="26"/>
    <col min="488" max="488" width="61.5546875" style="26" customWidth="1"/>
    <col min="489" max="489" width="2.5546875" style="26" customWidth="1"/>
    <col min="490" max="490" width="13.6640625" style="26" bestFit="1" customWidth="1"/>
    <col min="491" max="491" width="1.6640625" style="26" customWidth="1"/>
    <col min="492" max="492" width="14.44140625" style="26" bestFit="1" customWidth="1"/>
    <col min="493" max="493" width="1.44140625" style="26" customWidth="1"/>
    <col min="494" max="494" width="14.44140625" style="26" bestFit="1" customWidth="1"/>
    <col min="495" max="495" width="1.6640625" style="26" customWidth="1"/>
    <col min="496" max="496" width="13.6640625" style="26" bestFit="1" customWidth="1"/>
    <col min="497" max="497" width="1.6640625" style="26" customWidth="1"/>
    <col min="498" max="498" width="13" style="26" bestFit="1" customWidth="1"/>
    <col min="499" max="743" width="11.33203125" style="26"/>
    <col min="744" max="744" width="61.5546875" style="26" customWidth="1"/>
    <col min="745" max="745" width="2.5546875" style="26" customWidth="1"/>
    <col min="746" max="746" width="13.6640625" style="26" bestFit="1" customWidth="1"/>
    <col min="747" max="747" width="1.6640625" style="26" customWidth="1"/>
    <col min="748" max="748" width="14.44140625" style="26" bestFit="1" customWidth="1"/>
    <col min="749" max="749" width="1.44140625" style="26" customWidth="1"/>
    <col min="750" max="750" width="14.44140625" style="26" bestFit="1" customWidth="1"/>
    <col min="751" max="751" width="1.6640625" style="26" customWidth="1"/>
    <col min="752" max="752" width="13.6640625" style="26" bestFit="1" customWidth="1"/>
    <col min="753" max="753" width="1.6640625" style="26" customWidth="1"/>
    <col min="754" max="754" width="13" style="26" bestFit="1" customWidth="1"/>
    <col min="755" max="999" width="11.33203125" style="26"/>
    <col min="1000" max="1000" width="61.5546875" style="26" customWidth="1"/>
    <col min="1001" max="1001" width="2.5546875" style="26" customWidth="1"/>
    <col min="1002" max="1002" width="13.6640625" style="26" bestFit="1" customWidth="1"/>
    <col min="1003" max="1003" width="1.6640625" style="26" customWidth="1"/>
    <col min="1004" max="1004" width="14.44140625" style="26" bestFit="1" customWidth="1"/>
    <col min="1005" max="1005" width="1.44140625" style="26" customWidth="1"/>
    <col min="1006" max="1006" width="14.44140625" style="26" bestFit="1" customWidth="1"/>
    <col min="1007" max="1007" width="1.6640625" style="26" customWidth="1"/>
    <col min="1008" max="1008" width="13.6640625" style="26" bestFit="1" customWidth="1"/>
    <col min="1009" max="1009" width="1.6640625" style="26" customWidth="1"/>
    <col min="1010" max="1010" width="13" style="26" bestFit="1" customWidth="1"/>
    <col min="1011" max="1255" width="11.33203125" style="26"/>
    <col min="1256" max="1256" width="61.5546875" style="26" customWidth="1"/>
    <col min="1257" max="1257" width="2.5546875" style="26" customWidth="1"/>
    <col min="1258" max="1258" width="13.6640625" style="26" bestFit="1" customWidth="1"/>
    <col min="1259" max="1259" width="1.6640625" style="26" customWidth="1"/>
    <col min="1260" max="1260" width="14.44140625" style="26" bestFit="1" customWidth="1"/>
    <col min="1261" max="1261" width="1.44140625" style="26" customWidth="1"/>
    <col min="1262" max="1262" width="14.44140625" style="26" bestFit="1" customWidth="1"/>
    <col min="1263" max="1263" width="1.6640625" style="26" customWidth="1"/>
    <col min="1264" max="1264" width="13.6640625" style="26" bestFit="1" customWidth="1"/>
    <col min="1265" max="1265" width="1.6640625" style="26" customWidth="1"/>
    <col min="1266" max="1266" width="13" style="26" bestFit="1" customWidth="1"/>
    <col min="1267" max="1511" width="11.33203125" style="26"/>
    <col min="1512" max="1512" width="61.5546875" style="26" customWidth="1"/>
    <col min="1513" max="1513" width="2.5546875" style="26" customWidth="1"/>
    <col min="1514" max="1514" width="13.6640625" style="26" bestFit="1" customWidth="1"/>
    <col min="1515" max="1515" width="1.6640625" style="26" customWidth="1"/>
    <col min="1516" max="1516" width="14.44140625" style="26" bestFit="1" customWidth="1"/>
    <col min="1517" max="1517" width="1.44140625" style="26" customWidth="1"/>
    <col min="1518" max="1518" width="14.44140625" style="26" bestFit="1" customWidth="1"/>
    <col min="1519" max="1519" width="1.6640625" style="26" customWidth="1"/>
    <col min="1520" max="1520" width="13.6640625" style="26" bestFit="1" customWidth="1"/>
    <col min="1521" max="1521" width="1.6640625" style="26" customWidth="1"/>
    <col min="1522" max="1522" width="13" style="26" bestFit="1" customWidth="1"/>
    <col min="1523" max="1767" width="11.33203125" style="26"/>
    <col min="1768" max="1768" width="61.5546875" style="26" customWidth="1"/>
    <col min="1769" max="1769" width="2.5546875" style="26" customWidth="1"/>
    <col min="1770" max="1770" width="13.6640625" style="26" bestFit="1" customWidth="1"/>
    <col min="1771" max="1771" width="1.6640625" style="26" customWidth="1"/>
    <col min="1772" max="1772" width="14.44140625" style="26" bestFit="1" customWidth="1"/>
    <col min="1773" max="1773" width="1.44140625" style="26" customWidth="1"/>
    <col min="1774" max="1774" width="14.44140625" style="26" bestFit="1" customWidth="1"/>
    <col min="1775" max="1775" width="1.6640625" style="26" customWidth="1"/>
    <col min="1776" max="1776" width="13.6640625" style="26" bestFit="1" customWidth="1"/>
    <col min="1777" max="1777" width="1.6640625" style="26" customWidth="1"/>
    <col min="1778" max="1778" width="13" style="26" bestFit="1" customWidth="1"/>
    <col min="1779" max="2023" width="11.33203125" style="26"/>
    <col min="2024" max="2024" width="61.5546875" style="26" customWidth="1"/>
    <col min="2025" max="2025" width="2.5546875" style="26" customWidth="1"/>
    <col min="2026" max="2026" width="13.6640625" style="26" bestFit="1" customWidth="1"/>
    <col min="2027" max="2027" width="1.6640625" style="26" customWidth="1"/>
    <col min="2028" max="2028" width="14.44140625" style="26" bestFit="1" customWidth="1"/>
    <col min="2029" max="2029" width="1.44140625" style="26" customWidth="1"/>
    <col min="2030" max="2030" width="14.44140625" style="26" bestFit="1" customWidth="1"/>
    <col min="2031" max="2031" width="1.6640625" style="26" customWidth="1"/>
    <col min="2032" max="2032" width="13.6640625" style="26" bestFit="1" customWidth="1"/>
    <col min="2033" max="2033" width="1.6640625" style="26" customWidth="1"/>
    <col min="2034" max="2034" width="13" style="26" bestFit="1" customWidth="1"/>
    <col min="2035" max="2279" width="11.33203125" style="26"/>
    <col min="2280" max="2280" width="61.5546875" style="26" customWidth="1"/>
    <col min="2281" max="2281" width="2.5546875" style="26" customWidth="1"/>
    <col min="2282" max="2282" width="13.6640625" style="26" bestFit="1" customWidth="1"/>
    <col min="2283" max="2283" width="1.6640625" style="26" customWidth="1"/>
    <col min="2284" max="2284" width="14.44140625" style="26" bestFit="1" customWidth="1"/>
    <col min="2285" max="2285" width="1.44140625" style="26" customWidth="1"/>
    <col min="2286" max="2286" width="14.44140625" style="26" bestFit="1" customWidth="1"/>
    <col min="2287" max="2287" width="1.6640625" style="26" customWidth="1"/>
    <col min="2288" max="2288" width="13.6640625" style="26" bestFit="1" customWidth="1"/>
    <col min="2289" max="2289" width="1.6640625" style="26" customWidth="1"/>
    <col min="2290" max="2290" width="13" style="26" bestFit="1" customWidth="1"/>
    <col min="2291" max="2535" width="11.33203125" style="26"/>
    <col min="2536" max="2536" width="61.5546875" style="26" customWidth="1"/>
    <col min="2537" max="2537" width="2.5546875" style="26" customWidth="1"/>
    <col min="2538" max="2538" width="13.6640625" style="26" bestFit="1" customWidth="1"/>
    <col min="2539" max="2539" width="1.6640625" style="26" customWidth="1"/>
    <col min="2540" max="2540" width="14.44140625" style="26" bestFit="1" customWidth="1"/>
    <col min="2541" max="2541" width="1.44140625" style="26" customWidth="1"/>
    <col min="2542" max="2542" width="14.44140625" style="26" bestFit="1" customWidth="1"/>
    <col min="2543" max="2543" width="1.6640625" style="26" customWidth="1"/>
    <col min="2544" max="2544" width="13.6640625" style="26" bestFit="1" customWidth="1"/>
    <col min="2545" max="2545" width="1.6640625" style="26" customWidth="1"/>
    <col min="2546" max="2546" width="13" style="26" bestFit="1" customWidth="1"/>
    <col min="2547" max="2791" width="11.33203125" style="26"/>
    <col min="2792" max="2792" width="61.5546875" style="26" customWidth="1"/>
    <col min="2793" max="2793" width="2.5546875" style="26" customWidth="1"/>
    <col min="2794" max="2794" width="13.6640625" style="26" bestFit="1" customWidth="1"/>
    <col min="2795" max="2795" width="1.6640625" style="26" customWidth="1"/>
    <col min="2796" max="2796" width="14.44140625" style="26" bestFit="1" customWidth="1"/>
    <col min="2797" max="2797" width="1.44140625" style="26" customWidth="1"/>
    <col min="2798" max="2798" width="14.44140625" style="26" bestFit="1" customWidth="1"/>
    <col min="2799" max="2799" width="1.6640625" style="26" customWidth="1"/>
    <col min="2800" max="2800" width="13.6640625" style="26" bestFit="1" customWidth="1"/>
    <col min="2801" max="2801" width="1.6640625" style="26" customWidth="1"/>
    <col min="2802" max="2802" width="13" style="26" bestFit="1" customWidth="1"/>
    <col min="2803" max="3047" width="11.33203125" style="26"/>
    <col min="3048" max="3048" width="61.5546875" style="26" customWidth="1"/>
    <col min="3049" max="3049" width="2.5546875" style="26" customWidth="1"/>
    <col min="3050" max="3050" width="13.6640625" style="26" bestFit="1" customWidth="1"/>
    <col min="3051" max="3051" width="1.6640625" style="26" customWidth="1"/>
    <col min="3052" max="3052" width="14.44140625" style="26" bestFit="1" customWidth="1"/>
    <col min="3053" max="3053" width="1.44140625" style="26" customWidth="1"/>
    <col min="3054" max="3054" width="14.44140625" style="26" bestFit="1" customWidth="1"/>
    <col min="3055" max="3055" width="1.6640625" style="26" customWidth="1"/>
    <col min="3056" max="3056" width="13.6640625" style="26" bestFit="1" customWidth="1"/>
    <col min="3057" max="3057" width="1.6640625" style="26" customWidth="1"/>
    <col min="3058" max="3058" width="13" style="26" bestFit="1" customWidth="1"/>
    <col min="3059" max="3303" width="11.33203125" style="26"/>
    <col min="3304" max="3304" width="61.5546875" style="26" customWidth="1"/>
    <col min="3305" max="3305" width="2.5546875" style="26" customWidth="1"/>
    <col min="3306" max="3306" width="13.6640625" style="26" bestFit="1" customWidth="1"/>
    <col min="3307" max="3307" width="1.6640625" style="26" customWidth="1"/>
    <col min="3308" max="3308" width="14.44140625" style="26" bestFit="1" customWidth="1"/>
    <col min="3309" max="3309" width="1.44140625" style="26" customWidth="1"/>
    <col min="3310" max="3310" width="14.44140625" style="26" bestFit="1" customWidth="1"/>
    <col min="3311" max="3311" width="1.6640625" style="26" customWidth="1"/>
    <col min="3312" max="3312" width="13.6640625" style="26" bestFit="1" customWidth="1"/>
    <col min="3313" max="3313" width="1.6640625" style="26" customWidth="1"/>
    <col min="3314" max="3314" width="13" style="26" bestFit="1" customWidth="1"/>
    <col min="3315" max="3559" width="11.33203125" style="26"/>
    <col min="3560" max="3560" width="61.5546875" style="26" customWidth="1"/>
    <col min="3561" max="3561" width="2.5546875" style="26" customWidth="1"/>
    <col min="3562" max="3562" width="13.6640625" style="26" bestFit="1" customWidth="1"/>
    <col min="3563" max="3563" width="1.6640625" style="26" customWidth="1"/>
    <col min="3564" max="3564" width="14.44140625" style="26" bestFit="1" customWidth="1"/>
    <col min="3565" max="3565" width="1.44140625" style="26" customWidth="1"/>
    <col min="3566" max="3566" width="14.44140625" style="26" bestFit="1" customWidth="1"/>
    <col min="3567" max="3567" width="1.6640625" style="26" customWidth="1"/>
    <col min="3568" max="3568" width="13.6640625" style="26" bestFit="1" customWidth="1"/>
    <col min="3569" max="3569" width="1.6640625" style="26" customWidth="1"/>
    <col min="3570" max="3570" width="13" style="26" bestFit="1" customWidth="1"/>
    <col min="3571" max="3815" width="11.33203125" style="26"/>
    <col min="3816" max="3816" width="61.5546875" style="26" customWidth="1"/>
    <col min="3817" max="3817" width="2.5546875" style="26" customWidth="1"/>
    <col min="3818" max="3818" width="13.6640625" style="26" bestFit="1" customWidth="1"/>
    <col min="3819" max="3819" width="1.6640625" style="26" customWidth="1"/>
    <col min="3820" max="3820" width="14.44140625" style="26" bestFit="1" customWidth="1"/>
    <col min="3821" max="3821" width="1.44140625" style="26" customWidth="1"/>
    <col min="3822" max="3822" width="14.44140625" style="26" bestFit="1" customWidth="1"/>
    <col min="3823" max="3823" width="1.6640625" style="26" customWidth="1"/>
    <col min="3824" max="3824" width="13.6640625" style="26" bestFit="1" customWidth="1"/>
    <col min="3825" max="3825" width="1.6640625" style="26" customWidth="1"/>
    <col min="3826" max="3826" width="13" style="26" bestFit="1" customWidth="1"/>
    <col min="3827" max="4071" width="11.33203125" style="26"/>
    <col min="4072" max="4072" width="61.5546875" style="26" customWidth="1"/>
    <col min="4073" max="4073" width="2.5546875" style="26" customWidth="1"/>
    <col min="4074" max="4074" width="13.6640625" style="26" bestFit="1" customWidth="1"/>
    <col min="4075" max="4075" width="1.6640625" style="26" customWidth="1"/>
    <col min="4076" max="4076" width="14.44140625" style="26" bestFit="1" customWidth="1"/>
    <col min="4077" max="4077" width="1.44140625" style="26" customWidth="1"/>
    <col min="4078" max="4078" width="14.44140625" style="26" bestFit="1" customWidth="1"/>
    <col min="4079" max="4079" width="1.6640625" style="26" customWidth="1"/>
    <col min="4080" max="4080" width="13.6640625" style="26" bestFit="1" customWidth="1"/>
    <col min="4081" max="4081" width="1.6640625" style="26" customWidth="1"/>
    <col min="4082" max="4082" width="13" style="26" bestFit="1" customWidth="1"/>
    <col min="4083" max="4327" width="11.33203125" style="26"/>
    <col min="4328" max="4328" width="61.5546875" style="26" customWidth="1"/>
    <col min="4329" max="4329" width="2.5546875" style="26" customWidth="1"/>
    <col min="4330" max="4330" width="13.6640625" style="26" bestFit="1" customWidth="1"/>
    <col min="4331" max="4331" width="1.6640625" style="26" customWidth="1"/>
    <col min="4332" max="4332" width="14.44140625" style="26" bestFit="1" customWidth="1"/>
    <col min="4333" max="4333" width="1.44140625" style="26" customWidth="1"/>
    <col min="4334" max="4334" width="14.44140625" style="26" bestFit="1" customWidth="1"/>
    <col min="4335" max="4335" width="1.6640625" style="26" customWidth="1"/>
    <col min="4336" max="4336" width="13.6640625" style="26" bestFit="1" customWidth="1"/>
    <col min="4337" max="4337" width="1.6640625" style="26" customWidth="1"/>
    <col min="4338" max="4338" width="13" style="26" bestFit="1" customWidth="1"/>
    <col min="4339" max="4583" width="11.33203125" style="26"/>
    <col min="4584" max="4584" width="61.5546875" style="26" customWidth="1"/>
    <col min="4585" max="4585" width="2.5546875" style="26" customWidth="1"/>
    <col min="4586" max="4586" width="13.6640625" style="26" bestFit="1" customWidth="1"/>
    <col min="4587" max="4587" width="1.6640625" style="26" customWidth="1"/>
    <col min="4588" max="4588" width="14.44140625" style="26" bestFit="1" customWidth="1"/>
    <col min="4589" max="4589" width="1.44140625" style="26" customWidth="1"/>
    <col min="4590" max="4590" width="14.44140625" style="26" bestFit="1" customWidth="1"/>
    <col min="4591" max="4591" width="1.6640625" style="26" customWidth="1"/>
    <col min="4592" max="4592" width="13.6640625" style="26" bestFit="1" customWidth="1"/>
    <col min="4593" max="4593" width="1.6640625" style="26" customWidth="1"/>
    <col min="4594" max="4594" width="13" style="26" bestFit="1" customWidth="1"/>
    <col min="4595" max="4839" width="11.33203125" style="26"/>
    <col min="4840" max="4840" width="61.5546875" style="26" customWidth="1"/>
    <col min="4841" max="4841" width="2.5546875" style="26" customWidth="1"/>
    <col min="4842" max="4842" width="13.6640625" style="26" bestFit="1" customWidth="1"/>
    <col min="4843" max="4843" width="1.6640625" style="26" customWidth="1"/>
    <col min="4844" max="4844" width="14.44140625" style="26" bestFit="1" customWidth="1"/>
    <col min="4845" max="4845" width="1.44140625" style="26" customWidth="1"/>
    <col min="4846" max="4846" width="14.44140625" style="26" bestFit="1" customWidth="1"/>
    <col min="4847" max="4847" width="1.6640625" style="26" customWidth="1"/>
    <col min="4848" max="4848" width="13.6640625" style="26" bestFit="1" customWidth="1"/>
    <col min="4849" max="4849" width="1.6640625" style="26" customWidth="1"/>
    <col min="4850" max="4850" width="13" style="26" bestFit="1" customWidth="1"/>
    <col min="4851" max="5095" width="11.33203125" style="26"/>
    <col min="5096" max="5096" width="61.5546875" style="26" customWidth="1"/>
    <col min="5097" max="5097" width="2.5546875" style="26" customWidth="1"/>
    <col min="5098" max="5098" width="13.6640625" style="26" bestFit="1" customWidth="1"/>
    <col min="5099" max="5099" width="1.6640625" style="26" customWidth="1"/>
    <col min="5100" max="5100" width="14.44140625" style="26" bestFit="1" customWidth="1"/>
    <col min="5101" max="5101" width="1.44140625" style="26" customWidth="1"/>
    <col min="5102" max="5102" width="14.44140625" style="26" bestFit="1" customWidth="1"/>
    <col min="5103" max="5103" width="1.6640625" style="26" customWidth="1"/>
    <col min="5104" max="5104" width="13.6640625" style="26" bestFit="1" customWidth="1"/>
    <col min="5105" max="5105" width="1.6640625" style="26" customWidth="1"/>
    <col min="5106" max="5106" width="13" style="26" bestFit="1" customWidth="1"/>
    <col min="5107" max="5351" width="11.33203125" style="26"/>
    <col min="5352" max="5352" width="61.5546875" style="26" customWidth="1"/>
    <col min="5353" max="5353" width="2.5546875" style="26" customWidth="1"/>
    <col min="5354" max="5354" width="13.6640625" style="26" bestFit="1" customWidth="1"/>
    <col min="5355" max="5355" width="1.6640625" style="26" customWidth="1"/>
    <col min="5356" max="5356" width="14.44140625" style="26" bestFit="1" customWidth="1"/>
    <col min="5357" max="5357" width="1.44140625" style="26" customWidth="1"/>
    <col min="5358" max="5358" width="14.44140625" style="26" bestFit="1" customWidth="1"/>
    <col min="5359" max="5359" width="1.6640625" style="26" customWidth="1"/>
    <col min="5360" max="5360" width="13.6640625" style="26" bestFit="1" customWidth="1"/>
    <col min="5361" max="5361" width="1.6640625" style="26" customWidth="1"/>
    <col min="5362" max="5362" width="13" style="26" bestFit="1" customWidth="1"/>
    <col min="5363" max="5607" width="11.33203125" style="26"/>
    <col min="5608" max="5608" width="61.5546875" style="26" customWidth="1"/>
    <col min="5609" max="5609" width="2.5546875" style="26" customWidth="1"/>
    <col min="5610" max="5610" width="13.6640625" style="26" bestFit="1" customWidth="1"/>
    <col min="5611" max="5611" width="1.6640625" style="26" customWidth="1"/>
    <col min="5612" max="5612" width="14.44140625" style="26" bestFit="1" customWidth="1"/>
    <col min="5613" max="5613" width="1.44140625" style="26" customWidth="1"/>
    <col min="5614" max="5614" width="14.44140625" style="26" bestFit="1" customWidth="1"/>
    <col min="5615" max="5615" width="1.6640625" style="26" customWidth="1"/>
    <col min="5616" max="5616" width="13.6640625" style="26" bestFit="1" customWidth="1"/>
    <col min="5617" max="5617" width="1.6640625" style="26" customWidth="1"/>
    <col min="5618" max="5618" width="13" style="26" bestFit="1" customWidth="1"/>
    <col min="5619" max="5863" width="11.33203125" style="26"/>
    <col min="5864" max="5864" width="61.5546875" style="26" customWidth="1"/>
    <col min="5865" max="5865" width="2.5546875" style="26" customWidth="1"/>
    <col min="5866" max="5866" width="13.6640625" style="26" bestFit="1" customWidth="1"/>
    <col min="5867" max="5867" width="1.6640625" style="26" customWidth="1"/>
    <col min="5868" max="5868" width="14.44140625" style="26" bestFit="1" customWidth="1"/>
    <col min="5869" max="5869" width="1.44140625" style="26" customWidth="1"/>
    <col min="5870" max="5870" width="14.44140625" style="26" bestFit="1" customWidth="1"/>
    <col min="5871" max="5871" width="1.6640625" style="26" customWidth="1"/>
    <col min="5872" max="5872" width="13.6640625" style="26" bestFit="1" customWidth="1"/>
    <col min="5873" max="5873" width="1.6640625" style="26" customWidth="1"/>
    <col min="5874" max="5874" width="13" style="26" bestFit="1" customWidth="1"/>
    <col min="5875" max="6119" width="11.33203125" style="26"/>
    <col min="6120" max="6120" width="61.5546875" style="26" customWidth="1"/>
    <col min="6121" max="6121" width="2.5546875" style="26" customWidth="1"/>
    <col min="6122" max="6122" width="13.6640625" style="26" bestFit="1" customWidth="1"/>
    <col min="6123" max="6123" width="1.6640625" style="26" customWidth="1"/>
    <col min="6124" max="6124" width="14.44140625" style="26" bestFit="1" customWidth="1"/>
    <col min="6125" max="6125" width="1.44140625" style="26" customWidth="1"/>
    <col min="6126" max="6126" width="14.44140625" style="26" bestFit="1" customWidth="1"/>
    <col min="6127" max="6127" width="1.6640625" style="26" customWidth="1"/>
    <col min="6128" max="6128" width="13.6640625" style="26" bestFit="1" customWidth="1"/>
    <col min="6129" max="6129" width="1.6640625" style="26" customWidth="1"/>
    <col min="6130" max="6130" width="13" style="26" bestFit="1" customWidth="1"/>
    <col min="6131" max="6375" width="11.33203125" style="26"/>
    <col min="6376" max="6376" width="61.5546875" style="26" customWidth="1"/>
    <col min="6377" max="6377" width="2.5546875" style="26" customWidth="1"/>
    <col min="6378" max="6378" width="13.6640625" style="26" bestFit="1" customWidth="1"/>
    <col min="6379" max="6379" width="1.6640625" style="26" customWidth="1"/>
    <col min="6380" max="6380" width="14.44140625" style="26" bestFit="1" customWidth="1"/>
    <col min="6381" max="6381" width="1.44140625" style="26" customWidth="1"/>
    <col min="6382" max="6382" width="14.44140625" style="26" bestFit="1" customWidth="1"/>
    <col min="6383" max="6383" width="1.6640625" style="26" customWidth="1"/>
    <col min="6384" max="6384" width="13.6640625" style="26" bestFit="1" customWidth="1"/>
    <col min="6385" max="6385" width="1.6640625" style="26" customWidth="1"/>
    <col min="6386" max="6386" width="13" style="26" bestFit="1" customWidth="1"/>
    <col min="6387" max="6631" width="11.33203125" style="26"/>
    <col min="6632" max="6632" width="61.5546875" style="26" customWidth="1"/>
    <col min="6633" max="6633" width="2.5546875" style="26" customWidth="1"/>
    <col min="6634" max="6634" width="13.6640625" style="26" bestFit="1" customWidth="1"/>
    <col min="6635" max="6635" width="1.6640625" style="26" customWidth="1"/>
    <col min="6636" max="6636" width="14.44140625" style="26" bestFit="1" customWidth="1"/>
    <col min="6637" max="6637" width="1.44140625" style="26" customWidth="1"/>
    <col min="6638" max="6638" width="14.44140625" style="26" bestFit="1" customWidth="1"/>
    <col min="6639" max="6639" width="1.6640625" style="26" customWidth="1"/>
    <col min="6640" max="6640" width="13.6640625" style="26" bestFit="1" customWidth="1"/>
    <col min="6641" max="6641" width="1.6640625" style="26" customWidth="1"/>
    <col min="6642" max="6642" width="13" style="26" bestFit="1" customWidth="1"/>
    <col min="6643" max="6887" width="11.33203125" style="26"/>
    <col min="6888" max="6888" width="61.5546875" style="26" customWidth="1"/>
    <col min="6889" max="6889" width="2.5546875" style="26" customWidth="1"/>
    <col min="6890" max="6890" width="13.6640625" style="26" bestFit="1" customWidth="1"/>
    <col min="6891" max="6891" width="1.6640625" style="26" customWidth="1"/>
    <col min="6892" max="6892" width="14.44140625" style="26" bestFit="1" customWidth="1"/>
    <col min="6893" max="6893" width="1.44140625" style="26" customWidth="1"/>
    <col min="6894" max="6894" width="14.44140625" style="26" bestFit="1" customWidth="1"/>
    <col min="6895" max="6895" width="1.6640625" style="26" customWidth="1"/>
    <col min="6896" max="6896" width="13.6640625" style="26" bestFit="1" customWidth="1"/>
    <col min="6897" max="6897" width="1.6640625" style="26" customWidth="1"/>
    <col min="6898" max="6898" width="13" style="26" bestFit="1" customWidth="1"/>
    <col min="6899" max="7143" width="11.33203125" style="26"/>
    <col min="7144" max="7144" width="61.5546875" style="26" customWidth="1"/>
    <col min="7145" max="7145" width="2.5546875" style="26" customWidth="1"/>
    <col min="7146" max="7146" width="13.6640625" style="26" bestFit="1" customWidth="1"/>
    <col min="7147" max="7147" width="1.6640625" style="26" customWidth="1"/>
    <col min="7148" max="7148" width="14.44140625" style="26" bestFit="1" customWidth="1"/>
    <col min="7149" max="7149" width="1.44140625" style="26" customWidth="1"/>
    <col min="7150" max="7150" width="14.44140625" style="26" bestFit="1" customWidth="1"/>
    <col min="7151" max="7151" width="1.6640625" style="26" customWidth="1"/>
    <col min="7152" max="7152" width="13.6640625" style="26" bestFit="1" customWidth="1"/>
    <col min="7153" max="7153" width="1.6640625" style="26" customWidth="1"/>
    <col min="7154" max="7154" width="13" style="26" bestFit="1" customWidth="1"/>
    <col min="7155" max="7399" width="11.33203125" style="26"/>
    <col min="7400" max="7400" width="61.5546875" style="26" customWidth="1"/>
    <col min="7401" max="7401" width="2.5546875" style="26" customWidth="1"/>
    <col min="7402" max="7402" width="13.6640625" style="26" bestFit="1" customWidth="1"/>
    <col min="7403" max="7403" width="1.6640625" style="26" customWidth="1"/>
    <col min="7404" max="7404" width="14.44140625" style="26" bestFit="1" customWidth="1"/>
    <col min="7405" max="7405" width="1.44140625" style="26" customWidth="1"/>
    <col min="7406" max="7406" width="14.44140625" style="26" bestFit="1" customWidth="1"/>
    <col min="7407" max="7407" width="1.6640625" style="26" customWidth="1"/>
    <col min="7408" max="7408" width="13.6640625" style="26" bestFit="1" customWidth="1"/>
    <col min="7409" max="7409" width="1.6640625" style="26" customWidth="1"/>
    <col min="7410" max="7410" width="13" style="26" bestFit="1" customWidth="1"/>
    <col min="7411" max="7655" width="11.33203125" style="26"/>
    <col min="7656" max="7656" width="61.5546875" style="26" customWidth="1"/>
    <col min="7657" max="7657" width="2.5546875" style="26" customWidth="1"/>
    <col min="7658" max="7658" width="13.6640625" style="26" bestFit="1" customWidth="1"/>
    <col min="7659" max="7659" width="1.6640625" style="26" customWidth="1"/>
    <col min="7660" max="7660" width="14.44140625" style="26" bestFit="1" customWidth="1"/>
    <col min="7661" max="7661" width="1.44140625" style="26" customWidth="1"/>
    <col min="7662" max="7662" width="14.44140625" style="26" bestFit="1" customWidth="1"/>
    <col min="7663" max="7663" width="1.6640625" style="26" customWidth="1"/>
    <col min="7664" max="7664" width="13.6640625" style="26" bestFit="1" customWidth="1"/>
    <col min="7665" max="7665" width="1.6640625" style="26" customWidth="1"/>
    <col min="7666" max="7666" width="13" style="26" bestFit="1" customWidth="1"/>
    <col min="7667" max="7911" width="11.33203125" style="26"/>
    <col min="7912" max="7912" width="61.5546875" style="26" customWidth="1"/>
    <col min="7913" max="7913" width="2.5546875" style="26" customWidth="1"/>
    <col min="7914" max="7914" width="13.6640625" style="26" bestFit="1" customWidth="1"/>
    <col min="7915" max="7915" width="1.6640625" style="26" customWidth="1"/>
    <col min="7916" max="7916" width="14.44140625" style="26" bestFit="1" customWidth="1"/>
    <col min="7917" max="7917" width="1.44140625" style="26" customWidth="1"/>
    <col min="7918" max="7918" width="14.44140625" style="26" bestFit="1" customWidth="1"/>
    <col min="7919" max="7919" width="1.6640625" style="26" customWidth="1"/>
    <col min="7920" max="7920" width="13.6640625" style="26" bestFit="1" customWidth="1"/>
    <col min="7921" max="7921" width="1.6640625" style="26" customWidth="1"/>
    <col min="7922" max="7922" width="13" style="26" bestFit="1" customWidth="1"/>
    <col min="7923" max="8167" width="11.33203125" style="26"/>
    <col min="8168" max="8168" width="61.5546875" style="26" customWidth="1"/>
    <col min="8169" max="8169" width="2.5546875" style="26" customWidth="1"/>
    <col min="8170" max="8170" width="13.6640625" style="26" bestFit="1" customWidth="1"/>
    <col min="8171" max="8171" width="1.6640625" style="26" customWidth="1"/>
    <col min="8172" max="8172" width="14.44140625" style="26" bestFit="1" customWidth="1"/>
    <col min="8173" max="8173" width="1.44140625" style="26" customWidth="1"/>
    <col min="8174" max="8174" width="14.44140625" style="26" bestFit="1" customWidth="1"/>
    <col min="8175" max="8175" width="1.6640625" style="26" customWidth="1"/>
    <col min="8176" max="8176" width="13.6640625" style="26" bestFit="1" customWidth="1"/>
    <col min="8177" max="8177" width="1.6640625" style="26" customWidth="1"/>
    <col min="8178" max="8178" width="13" style="26" bestFit="1" customWidth="1"/>
    <col min="8179" max="8423" width="11.33203125" style="26"/>
    <col min="8424" max="8424" width="61.5546875" style="26" customWidth="1"/>
    <col min="8425" max="8425" width="2.5546875" style="26" customWidth="1"/>
    <col min="8426" max="8426" width="13.6640625" style="26" bestFit="1" customWidth="1"/>
    <col min="8427" max="8427" width="1.6640625" style="26" customWidth="1"/>
    <col min="8428" max="8428" width="14.44140625" style="26" bestFit="1" customWidth="1"/>
    <col min="8429" max="8429" width="1.44140625" style="26" customWidth="1"/>
    <col min="8430" max="8430" width="14.44140625" style="26" bestFit="1" customWidth="1"/>
    <col min="8431" max="8431" width="1.6640625" style="26" customWidth="1"/>
    <col min="8432" max="8432" width="13.6640625" style="26" bestFit="1" customWidth="1"/>
    <col min="8433" max="8433" width="1.6640625" style="26" customWidth="1"/>
    <col min="8434" max="8434" width="13" style="26" bestFit="1" customWidth="1"/>
    <col min="8435" max="8679" width="11.33203125" style="26"/>
    <col min="8680" max="8680" width="61.5546875" style="26" customWidth="1"/>
    <col min="8681" max="8681" width="2.5546875" style="26" customWidth="1"/>
    <col min="8682" max="8682" width="13.6640625" style="26" bestFit="1" customWidth="1"/>
    <col min="8683" max="8683" width="1.6640625" style="26" customWidth="1"/>
    <col min="8684" max="8684" width="14.44140625" style="26" bestFit="1" customWidth="1"/>
    <col min="8685" max="8685" width="1.44140625" style="26" customWidth="1"/>
    <col min="8686" max="8686" width="14.44140625" style="26" bestFit="1" customWidth="1"/>
    <col min="8687" max="8687" width="1.6640625" style="26" customWidth="1"/>
    <col min="8688" max="8688" width="13.6640625" style="26" bestFit="1" customWidth="1"/>
    <col min="8689" max="8689" width="1.6640625" style="26" customWidth="1"/>
    <col min="8690" max="8690" width="13" style="26" bestFit="1" customWidth="1"/>
    <col min="8691" max="8935" width="11.33203125" style="26"/>
    <col min="8936" max="8936" width="61.5546875" style="26" customWidth="1"/>
    <col min="8937" max="8937" width="2.5546875" style="26" customWidth="1"/>
    <col min="8938" max="8938" width="13.6640625" style="26" bestFit="1" customWidth="1"/>
    <col min="8939" max="8939" width="1.6640625" style="26" customWidth="1"/>
    <col min="8940" max="8940" width="14.44140625" style="26" bestFit="1" customWidth="1"/>
    <col min="8941" max="8941" width="1.44140625" style="26" customWidth="1"/>
    <col min="8942" max="8942" width="14.44140625" style="26" bestFit="1" customWidth="1"/>
    <col min="8943" max="8943" width="1.6640625" style="26" customWidth="1"/>
    <col min="8944" max="8944" width="13.6640625" style="26" bestFit="1" customWidth="1"/>
    <col min="8945" max="8945" width="1.6640625" style="26" customWidth="1"/>
    <col min="8946" max="8946" width="13" style="26" bestFit="1" customWidth="1"/>
    <col min="8947" max="9191" width="11.33203125" style="26"/>
    <col min="9192" max="9192" width="61.5546875" style="26" customWidth="1"/>
    <col min="9193" max="9193" width="2.5546875" style="26" customWidth="1"/>
    <col min="9194" max="9194" width="13.6640625" style="26" bestFit="1" customWidth="1"/>
    <col min="9195" max="9195" width="1.6640625" style="26" customWidth="1"/>
    <col min="9196" max="9196" width="14.44140625" style="26" bestFit="1" customWidth="1"/>
    <col min="9197" max="9197" width="1.44140625" style="26" customWidth="1"/>
    <col min="9198" max="9198" width="14.44140625" style="26" bestFit="1" customWidth="1"/>
    <col min="9199" max="9199" width="1.6640625" style="26" customWidth="1"/>
    <col min="9200" max="9200" width="13.6640625" style="26" bestFit="1" customWidth="1"/>
    <col min="9201" max="9201" width="1.6640625" style="26" customWidth="1"/>
    <col min="9202" max="9202" width="13" style="26" bestFit="1" customWidth="1"/>
    <col min="9203" max="9447" width="11.33203125" style="26"/>
    <col min="9448" max="9448" width="61.5546875" style="26" customWidth="1"/>
    <col min="9449" max="9449" width="2.5546875" style="26" customWidth="1"/>
    <col min="9450" max="9450" width="13.6640625" style="26" bestFit="1" customWidth="1"/>
    <col min="9451" max="9451" width="1.6640625" style="26" customWidth="1"/>
    <col min="9452" max="9452" width="14.44140625" style="26" bestFit="1" customWidth="1"/>
    <col min="9453" max="9453" width="1.44140625" style="26" customWidth="1"/>
    <col min="9454" max="9454" width="14.44140625" style="26" bestFit="1" customWidth="1"/>
    <col min="9455" max="9455" width="1.6640625" style="26" customWidth="1"/>
    <col min="9456" max="9456" width="13.6640625" style="26" bestFit="1" customWidth="1"/>
    <col min="9457" max="9457" width="1.6640625" style="26" customWidth="1"/>
    <col min="9458" max="9458" width="13" style="26" bestFit="1" customWidth="1"/>
    <col min="9459" max="9703" width="11.33203125" style="26"/>
    <col min="9704" max="9704" width="61.5546875" style="26" customWidth="1"/>
    <col min="9705" max="9705" width="2.5546875" style="26" customWidth="1"/>
    <col min="9706" max="9706" width="13.6640625" style="26" bestFit="1" customWidth="1"/>
    <col min="9707" max="9707" width="1.6640625" style="26" customWidth="1"/>
    <col min="9708" max="9708" width="14.44140625" style="26" bestFit="1" customWidth="1"/>
    <col min="9709" max="9709" width="1.44140625" style="26" customWidth="1"/>
    <col min="9710" max="9710" width="14.44140625" style="26" bestFit="1" customWidth="1"/>
    <col min="9711" max="9711" width="1.6640625" style="26" customWidth="1"/>
    <col min="9712" max="9712" width="13.6640625" style="26" bestFit="1" customWidth="1"/>
    <col min="9713" max="9713" width="1.6640625" style="26" customWidth="1"/>
    <col min="9714" max="9714" width="13" style="26" bestFit="1" customWidth="1"/>
    <col min="9715" max="9959" width="11.33203125" style="26"/>
    <col min="9960" max="9960" width="61.5546875" style="26" customWidth="1"/>
    <col min="9961" max="9961" width="2.5546875" style="26" customWidth="1"/>
    <col min="9962" max="9962" width="13.6640625" style="26" bestFit="1" customWidth="1"/>
    <col min="9963" max="9963" width="1.6640625" style="26" customWidth="1"/>
    <col min="9964" max="9964" width="14.44140625" style="26" bestFit="1" customWidth="1"/>
    <col min="9965" max="9965" width="1.44140625" style="26" customWidth="1"/>
    <col min="9966" max="9966" width="14.44140625" style="26" bestFit="1" customWidth="1"/>
    <col min="9967" max="9967" width="1.6640625" style="26" customWidth="1"/>
    <col min="9968" max="9968" width="13.6640625" style="26" bestFit="1" customWidth="1"/>
    <col min="9969" max="9969" width="1.6640625" style="26" customWidth="1"/>
    <col min="9970" max="9970" width="13" style="26" bestFit="1" customWidth="1"/>
    <col min="9971" max="10215" width="11.33203125" style="26"/>
    <col min="10216" max="10216" width="61.5546875" style="26" customWidth="1"/>
    <col min="10217" max="10217" width="2.5546875" style="26" customWidth="1"/>
    <col min="10218" max="10218" width="13.6640625" style="26" bestFit="1" customWidth="1"/>
    <col min="10219" max="10219" width="1.6640625" style="26" customWidth="1"/>
    <col min="10220" max="10220" width="14.44140625" style="26" bestFit="1" customWidth="1"/>
    <col min="10221" max="10221" width="1.44140625" style="26" customWidth="1"/>
    <col min="10222" max="10222" width="14.44140625" style="26" bestFit="1" customWidth="1"/>
    <col min="10223" max="10223" width="1.6640625" style="26" customWidth="1"/>
    <col min="10224" max="10224" width="13.6640625" style="26" bestFit="1" customWidth="1"/>
    <col min="10225" max="10225" width="1.6640625" style="26" customWidth="1"/>
    <col min="10226" max="10226" width="13" style="26" bestFit="1" customWidth="1"/>
    <col min="10227" max="10471" width="11.33203125" style="26"/>
    <col min="10472" max="10472" width="61.5546875" style="26" customWidth="1"/>
    <col min="10473" max="10473" width="2.5546875" style="26" customWidth="1"/>
    <col min="10474" max="10474" width="13.6640625" style="26" bestFit="1" customWidth="1"/>
    <col min="10475" max="10475" width="1.6640625" style="26" customWidth="1"/>
    <col min="10476" max="10476" width="14.44140625" style="26" bestFit="1" customWidth="1"/>
    <col min="10477" max="10477" width="1.44140625" style="26" customWidth="1"/>
    <col min="10478" max="10478" width="14.44140625" style="26" bestFit="1" customWidth="1"/>
    <col min="10479" max="10479" width="1.6640625" style="26" customWidth="1"/>
    <col min="10480" max="10480" width="13.6640625" style="26" bestFit="1" customWidth="1"/>
    <col min="10481" max="10481" width="1.6640625" style="26" customWidth="1"/>
    <col min="10482" max="10482" width="13" style="26" bestFit="1" customWidth="1"/>
    <col min="10483" max="10727" width="11.33203125" style="26"/>
    <col min="10728" max="10728" width="61.5546875" style="26" customWidth="1"/>
    <col min="10729" max="10729" width="2.5546875" style="26" customWidth="1"/>
    <col min="10730" max="10730" width="13.6640625" style="26" bestFit="1" customWidth="1"/>
    <col min="10731" max="10731" width="1.6640625" style="26" customWidth="1"/>
    <col min="10732" max="10732" width="14.44140625" style="26" bestFit="1" customWidth="1"/>
    <col min="10733" max="10733" width="1.44140625" style="26" customWidth="1"/>
    <col min="10734" max="10734" width="14.44140625" style="26" bestFit="1" customWidth="1"/>
    <col min="10735" max="10735" width="1.6640625" style="26" customWidth="1"/>
    <col min="10736" max="10736" width="13.6640625" style="26" bestFit="1" customWidth="1"/>
    <col min="10737" max="10737" width="1.6640625" style="26" customWidth="1"/>
    <col min="10738" max="10738" width="13" style="26" bestFit="1" customWidth="1"/>
    <col min="10739" max="10983" width="11.33203125" style="26"/>
    <col min="10984" max="10984" width="61.5546875" style="26" customWidth="1"/>
    <col min="10985" max="10985" width="2.5546875" style="26" customWidth="1"/>
    <col min="10986" max="10986" width="13.6640625" style="26" bestFit="1" customWidth="1"/>
    <col min="10987" max="10987" width="1.6640625" style="26" customWidth="1"/>
    <col min="10988" max="10988" width="14.44140625" style="26" bestFit="1" customWidth="1"/>
    <col min="10989" max="10989" width="1.44140625" style="26" customWidth="1"/>
    <col min="10990" max="10990" width="14.44140625" style="26" bestFit="1" customWidth="1"/>
    <col min="10991" max="10991" width="1.6640625" style="26" customWidth="1"/>
    <col min="10992" max="10992" width="13.6640625" style="26" bestFit="1" customWidth="1"/>
    <col min="10993" max="10993" width="1.6640625" style="26" customWidth="1"/>
    <col min="10994" max="10994" width="13" style="26" bestFit="1" customWidth="1"/>
    <col min="10995" max="11239" width="11.33203125" style="26"/>
    <col min="11240" max="11240" width="61.5546875" style="26" customWidth="1"/>
    <col min="11241" max="11241" width="2.5546875" style="26" customWidth="1"/>
    <col min="11242" max="11242" width="13.6640625" style="26" bestFit="1" customWidth="1"/>
    <col min="11243" max="11243" width="1.6640625" style="26" customWidth="1"/>
    <col min="11244" max="11244" width="14.44140625" style="26" bestFit="1" customWidth="1"/>
    <col min="11245" max="11245" width="1.44140625" style="26" customWidth="1"/>
    <col min="11246" max="11246" width="14.44140625" style="26" bestFit="1" customWidth="1"/>
    <col min="11247" max="11247" width="1.6640625" style="26" customWidth="1"/>
    <col min="11248" max="11248" width="13.6640625" style="26" bestFit="1" customWidth="1"/>
    <col min="11249" max="11249" width="1.6640625" style="26" customWidth="1"/>
    <col min="11250" max="11250" width="13" style="26" bestFit="1" customWidth="1"/>
    <col min="11251" max="11495" width="11.33203125" style="26"/>
    <col min="11496" max="11496" width="61.5546875" style="26" customWidth="1"/>
    <col min="11497" max="11497" width="2.5546875" style="26" customWidth="1"/>
    <col min="11498" max="11498" width="13.6640625" style="26" bestFit="1" customWidth="1"/>
    <col min="11499" max="11499" width="1.6640625" style="26" customWidth="1"/>
    <col min="11500" max="11500" width="14.44140625" style="26" bestFit="1" customWidth="1"/>
    <col min="11501" max="11501" width="1.44140625" style="26" customWidth="1"/>
    <col min="11502" max="11502" width="14.44140625" style="26" bestFit="1" customWidth="1"/>
    <col min="11503" max="11503" width="1.6640625" style="26" customWidth="1"/>
    <col min="11504" max="11504" width="13.6640625" style="26" bestFit="1" customWidth="1"/>
    <col min="11505" max="11505" width="1.6640625" style="26" customWidth="1"/>
    <col min="11506" max="11506" width="13" style="26" bestFit="1" customWidth="1"/>
    <col min="11507" max="11751" width="11.33203125" style="26"/>
    <col min="11752" max="11752" width="61.5546875" style="26" customWidth="1"/>
    <col min="11753" max="11753" width="2.5546875" style="26" customWidth="1"/>
    <col min="11754" max="11754" width="13.6640625" style="26" bestFit="1" customWidth="1"/>
    <col min="11755" max="11755" width="1.6640625" style="26" customWidth="1"/>
    <col min="11756" max="11756" width="14.44140625" style="26" bestFit="1" customWidth="1"/>
    <col min="11757" max="11757" width="1.44140625" style="26" customWidth="1"/>
    <col min="11758" max="11758" width="14.44140625" style="26" bestFit="1" customWidth="1"/>
    <col min="11759" max="11759" width="1.6640625" style="26" customWidth="1"/>
    <col min="11760" max="11760" width="13.6640625" style="26" bestFit="1" customWidth="1"/>
    <col min="11761" max="11761" width="1.6640625" style="26" customWidth="1"/>
    <col min="11762" max="11762" width="13" style="26" bestFit="1" customWidth="1"/>
    <col min="11763" max="12007" width="11.33203125" style="26"/>
    <col min="12008" max="12008" width="61.5546875" style="26" customWidth="1"/>
    <col min="12009" max="12009" width="2.5546875" style="26" customWidth="1"/>
    <col min="12010" max="12010" width="13.6640625" style="26" bestFit="1" customWidth="1"/>
    <col min="12011" max="12011" width="1.6640625" style="26" customWidth="1"/>
    <col min="12012" max="12012" width="14.44140625" style="26" bestFit="1" customWidth="1"/>
    <col min="12013" max="12013" width="1.44140625" style="26" customWidth="1"/>
    <col min="12014" max="12014" width="14.44140625" style="26" bestFit="1" customWidth="1"/>
    <col min="12015" max="12015" width="1.6640625" style="26" customWidth="1"/>
    <col min="12016" max="12016" width="13.6640625" style="26" bestFit="1" customWidth="1"/>
    <col min="12017" max="12017" width="1.6640625" style="26" customWidth="1"/>
    <col min="12018" max="12018" width="13" style="26" bestFit="1" customWidth="1"/>
    <col min="12019" max="12263" width="11.33203125" style="26"/>
    <col min="12264" max="12264" width="61.5546875" style="26" customWidth="1"/>
    <col min="12265" max="12265" width="2.5546875" style="26" customWidth="1"/>
    <col min="12266" max="12266" width="13.6640625" style="26" bestFit="1" customWidth="1"/>
    <col min="12267" max="12267" width="1.6640625" style="26" customWidth="1"/>
    <col min="12268" max="12268" width="14.44140625" style="26" bestFit="1" customWidth="1"/>
    <col min="12269" max="12269" width="1.44140625" style="26" customWidth="1"/>
    <col min="12270" max="12270" width="14.44140625" style="26" bestFit="1" customWidth="1"/>
    <col min="12271" max="12271" width="1.6640625" style="26" customWidth="1"/>
    <col min="12272" max="12272" width="13.6640625" style="26" bestFit="1" customWidth="1"/>
    <col min="12273" max="12273" width="1.6640625" style="26" customWidth="1"/>
    <col min="12274" max="12274" width="13" style="26" bestFit="1" customWidth="1"/>
    <col min="12275" max="12519" width="11.33203125" style="26"/>
    <col min="12520" max="12520" width="61.5546875" style="26" customWidth="1"/>
    <col min="12521" max="12521" width="2.5546875" style="26" customWidth="1"/>
    <col min="12522" max="12522" width="13.6640625" style="26" bestFit="1" customWidth="1"/>
    <col min="12523" max="12523" width="1.6640625" style="26" customWidth="1"/>
    <col min="12524" max="12524" width="14.44140625" style="26" bestFit="1" customWidth="1"/>
    <col min="12525" max="12525" width="1.44140625" style="26" customWidth="1"/>
    <col min="12526" max="12526" width="14.44140625" style="26" bestFit="1" customWidth="1"/>
    <col min="12527" max="12527" width="1.6640625" style="26" customWidth="1"/>
    <col min="12528" max="12528" width="13.6640625" style="26" bestFit="1" customWidth="1"/>
    <col min="12529" max="12529" width="1.6640625" style="26" customWidth="1"/>
    <col min="12530" max="12530" width="13" style="26" bestFit="1" customWidth="1"/>
    <col min="12531" max="12775" width="11.33203125" style="26"/>
    <col min="12776" max="12776" width="61.5546875" style="26" customWidth="1"/>
    <col min="12777" max="12777" width="2.5546875" style="26" customWidth="1"/>
    <col min="12778" max="12778" width="13.6640625" style="26" bestFit="1" customWidth="1"/>
    <col min="12779" max="12779" width="1.6640625" style="26" customWidth="1"/>
    <col min="12780" max="12780" width="14.44140625" style="26" bestFit="1" customWidth="1"/>
    <col min="12781" max="12781" width="1.44140625" style="26" customWidth="1"/>
    <col min="12782" max="12782" width="14.44140625" style="26" bestFit="1" customWidth="1"/>
    <col min="12783" max="12783" width="1.6640625" style="26" customWidth="1"/>
    <col min="12784" max="12784" width="13.6640625" style="26" bestFit="1" customWidth="1"/>
    <col min="12785" max="12785" width="1.6640625" style="26" customWidth="1"/>
    <col min="12786" max="12786" width="13" style="26" bestFit="1" customWidth="1"/>
    <col min="12787" max="13031" width="11.33203125" style="26"/>
    <col min="13032" max="13032" width="61.5546875" style="26" customWidth="1"/>
    <col min="13033" max="13033" width="2.5546875" style="26" customWidth="1"/>
    <col min="13034" max="13034" width="13.6640625" style="26" bestFit="1" customWidth="1"/>
    <col min="13035" max="13035" width="1.6640625" style="26" customWidth="1"/>
    <col min="13036" max="13036" width="14.44140625" style="26" bestFit="1" customWidth="1"/>
    <col min="13037" max="13037" width="1.44140625" style="26" customWidth="1"/>
    <col min="13038" max="13038" width="14.44140625" style="26" bestFit="1" customWidth="1"/>
    <col min="13039" max="13039" width="1.6640625" style="26" customWidth="1"/>
    <col min="13040" max="13040" width="13.6640625" style="26" bestFit="1" customWidth="1"/>
    <col min="13041" max="13041" width="1.6640625" style="26" customWidth="1"/>
    <col min="13042" max="13042" width="13" style="26" bestFit="1" customWidth="1"/>
    <col min="13043" max="13287" width="11.33203125" style="26"/>
    <col min="13288" max="13288" width="61.5546875" style="26" customWidth="1"/>
    <col min="13289" max="13289" width="2.5546875" style="26" customWidth="1"/>
    <col min="13290" max="13290" width="13.6640625" style="26" bestFit="1" customWidth="1"/>
    <col min="13291" max="13291" width="1.6640625" style="26" customWidth="1"/>
    <col min="13292" max="13292" width="14.44140625" style="26" bestFit="1" customWidth="1"/>
    <col min="13293" max="13293" width="1.44140625" style="26" customWidth="1"/>
    <col min="13294" max="13294" width="14.44140625" style="26" bestFit="1" customWidth="1"/>
    <col min="13295" max="13295" width="1.6640625" style="26" customWidth="1"/>
    <col min="13296" max="13296" width="13.6640625" style="26" bestFit="1" customWidth="1"/>
    <col min="13297" max="13297" width="1.6640625" style="26" customWidth="1"/>
    <col min="13298" max="13298" width="13" style="26" bestFit="1" customWidth="1"/>
    <col min="13299" max="13543" width="11.33203125" style="26"/>
    <col min="13544" max="13544" width="61.5546875" style="26" customWidth="1"/>
    <col min="13545" max="13545" width="2.5546875" style="26" customWidth="1"/>
    <col min="13546" max="13546" width="13.6640625" style="26" bestFit="1" customWidth="1"/>
    <col min="13547" max="13547" width="1.6640625" style="26" customWidth="1"/>
    <col min="13548" max="13548" width="14.44140625" style="26" bestFit="1" customWidth="1"/>
    <col min="13549" max="13549" width="1.44140625" style="26" customWidth="1"/>
    <col min="13550" max="13550" width="14.44140625" style="26" bestFit="1" customWidth="1"/>
    <col min="13551" max="13551" width="1.6640625" style="26" customWidth="1"/>
    <col min="13552" max="13552" width="13.6640625" style="26" bestFit="1" customWidth="1"/>
    <col min="13553" max="13553" width="1.6640625" style="26" customWidth="1"/>
    <col min="13554" max="13554" width="13" style="26" bestFit="1" customWidth="1"/>
    <col min="13555" max="13799" width="11.33203125" style="26"/>
    <col min="13800" max="13800" width="61.5546875" style="26" customWidth="1"/>
    <col min="13801" max="13801" width="2.5546875" style="26" customWidth="1"/>
    <col min="13802" max="13802" width="13.6640625" style="26" bestFit="1" customWidth="1"/>
    <col min="13803" max="13803" width="1.6640625" style="26" customWidth="1"/>
    <col min="13804" max="13804" width="14.44140625" style="26" bestFit="1" customWidth="1"/>
    <col min="13805" max="13805" width="1.44140625" style="26" customWidth="1"/>
    <col min="13806" max="13806" width="14.44140625" style="26" bestFit="1" customWidth="1"/>
    <col min="13807" max="13807" width="1.6640625" style="26" customWidth="1"/>
    <col min="13808" max="13808" width="13.6640625" style="26" bestFit="1" customWidth="1"/>
    <col min="13809" max="13809" width="1.6640625" style="26" customWidth="1"/>
    <col min="13810" max="13810" width="13" style="26" bestFit="1" customWidth="1"/>
    <col min="13811" max="14055" width="11.33203125" style="26"/>
    <col min="14056" max="14056" width="61.5546875" style="26" customWidth="1"/>
    <col min="14057" max="14057" width="2.5546875" style="26" customWidth="1"/>
    <col min="14058" max="14058" width="13.6640625" style="26" bestFit="1" customWidth="1"/>
    <col min="14059" max="14059" width="1.6640625" style="26" customWidth="1"/>
    <col min="14060" max="14060" width="14.44140625" style="26" bestFit="1" customWidth="1"/>
    <col min="14061" max="14061" width="1.44140625" style="26" customWidth="1"/>
    <col min="14062" max="14062" width="14.44140625" style="26" bestFit="1" customWidth="1"/>
    <col min="14063" max="14063" width="1.6640625" style="26" customWidth="1"/>
    <col min="14064" max="14064" width="13.6640625" style="26" bestFit="1" customWidth="1"/>
    <col min="14065" max="14065" width="1.6640625" style="26" customWidth="1"/>
    <col min="14066" max="14066" width="13" style="26" bestFit="1" customWidth="1"/>
    <col min="14067" max="14311" width="11.33203125" style="26"/>
    <col min="14312" max="14312" width="61.5546875" style="26" customWidth="1"/>
    <col min="14313" max="14313" width="2.5546875" style="26" customWidth="1"/>
    <col min="14314" max="14314" width="13.6640625" style="26" bestFit="1" customWidth="1"/>
    <col min="14315" max="14315" width="1.6640625" style="26" customWidth="1"/>
    <col min="14316" max="14316" width="14.44140625" style="26" bestFit="1" customWidth="1"/>
    <col min="14317" max="14317" width="1.44140625" style="26" customWidth="1"/>
    <col min="14318" max="14318" width="14.44140625" style="26" bestFit="1" customWidth="1"/>
    <col min="14319" max="14319" width="1.6640625" style="26" customWidth="1"/>
    <col min="14320" max="14320" width="13.6640625" style="26" bestFit="1" customWidth="1"/>
    <col min="14321" max="14321" width="1.6640625" style="26" customWidth="1"/>
    <col min="14322" max="14322" width="13" style="26" bestFit="1" customWidth="1"/>
    <col min="14323" max="14567" width="11.33203125" style="26"/>
    <col min="14568" max="14568" width="61.5546875" style="26" customWidth="1"/>
    <col min="14569" max="14569" width="2.5546875" style="26" customWidth="1"/>
    <col min="14570" max="14570" width="13.6640625" style="26" bestFit="1" customWidth="1"/>
    <col min="14571" max="14571" width="1.6640625" style="26" customWidth="1"/>
    <col min="14572" max="14572" width="14.44140625" style="26" bestFit="1" customWidth="1"/>
    <col min="14573" max="14573" width="1.44140625" style="26" customWidth="1"/>
    <col min="14574" max="14574" width="14.44140625" style="26" bestFit="1" customWidth="1"/>
    <col min="14575" max="14575" width="1.6640625" style="26" customWidth="1"/>
    <col min="14576" max="14576" width="13.6640625" style="26" bestFit="1" customWidth="1"/>
    <col min="14577" max="14577" width="1.6640625" style="26" customWidth="1"/>
    <col min="14578" max="14578" width="13" style="26" bestFit="1" customWidth="1"/>
    <col min="14579" max="14823" width="11.33203125" style="26"/>
    <col min="14824" max="14824" width="61.5546875" style="26" customWidth="1"/>
    <col min="14825" max="14825" width="2.5546875" style="26" customWidth="1"/>
    <col min="14826" max="14826" width="13.6640625" style="26" bestFit="1" customWidth="1"/>
    <col min="14827" max="14827" width="1.6640625" style="26" customWidth="1"/>
    <col min="14828" max="14828" width="14.44140625" style="26" bestFit="1" customWidth="1"/>
    <col min="14829" max="14829" width="1.44140625" style="26" customWidth="1"/>
    <col min="14830" max="14830" width="14.44140625" style="26" bestFit="1" customWidth="1"/>
    <col min="14831" max="14831" width="1.6640625" style="26" customWidth="1"/>
    <col min="14832" max="14832" width="13.6640625" style="26" bestFit="1" customWidth="1"/>
    <col min="14833" max="14833" width="1.6640625" style="26" customWidth="1"/>
    <col min="14834" max="14834" width="13" style="26" bestFit="1" customWidth="1"/>
    <col min="14835" max="15079" width="11.33203125" style="26"/>
    <col min="15080" max="15080" width="61.5546875" style="26" customWidth="1"/>
    <col min="15081" max="15081" width="2.5546875" style="26" customWidth="1"/>
    <col min="15082" max="15082" width="13.6640625" style="26" bestFit="1" customWidth="1"/>
    <col min="15083" max="15083" width="1.6640625" style="26" customWidth="1"/>
    <col min="15084" max="15084" width="14.44140625" style="26" bestFit="1" customWidth="1"/>
    <col min="15085" max="15085" width="1.44140625" style="26" customWidth="1"/>
    <col min="15086" max="15086" width="14.44140625" style="26" bestFit="1" customWidth="1"/>
    <col min="15087" max="15087" width="1.6640625" style="26" customWidth="1"/>
    <col min="15088" max="15088" width="13.6640625" style="26" bestFit="1" customWidth="1"/>
    <col min="15089" max="15089" width="1.6640625" style="26" customWidth="1"/>
    <col min="15090" max="15090" width="13" style="26" bestFit="1" customWidth="1"/>
    <col min="15091" max="15335" width="11.33203125" style="26"/>
    <col min="15336" max="15336" width="61.5546875" style="26" customWidth="1"/>
    <col min="15337" max="15337" width="2.5546875" style="26" customWidth="1"/>
    <col min="15338" max="15338" width="13.6640625" style="26" bestFit="1" customWidth="1"/>
    <col min="15339" max="15339" width="1.6640625" style="26" customWidth="1"/>
    <col min="15340" max="15340" width="14.44140625" style="26" bestFit="1" customWidth="1"/>
    <col min="15341" max="15341" width="1.44140625" style="26" customWidth="1"/>
    <col min="15342" max="15342" width="14.44140625" style="26" bestFit="1" customWidth="1"/>
    <col min="15343" max="15343" width="1.6640625" style="26" customWidth="1"/>
    <col min="15344" max="15344" width="13.6640625" style="26" bestFit="1" customWidth="1"/>
    <col min="15345" max="15345" width="1.6640625" style="26" customWidth="1"/>
    <col min="15346" max="15346" width="13" style="26" bestFit="1" customWidth="1"/>
    <col min="15347" max="15591" width="11.33203125" style="26"/>
    <col min="15592" max="15592" width="61.5546875" style="26" customWidth="1"/>
    <col min="15593" max="15593" width="2.5546875" style="26" customWidth="1"/>
    <col min="15594" max="15594" width="13.6640625" style="26" bestFit="1" customWidth="1"/>
    <col min="15595" max="15595" width="1.6640625" style="26" customWidth="1"/>
    <col min="15596" max="15596" width="14.44140625" style="26" bestFit="1" customWidth="1"/>
    <col min="15597" max="15597" width="1.44140625" style="26" customWidth="1"/>
    <col min="15598" max="15598" width="14.44140625" style="26" bestFit="1" customWidth="1"/>
    <col min="15599" max="15599" width="1.6640625" style="26" customWidth="1"/>
    <col min="15600" max="15600" width="13.6640625" style="26" bestFit="1" customWidth="1"/>
    <col min="15601" max="15601" width="1.6640625" style="26" customWidth="1"/>
    <col min="15602" max="15602" width="13" style="26" bestFit="1" customWidth="1"/>
    <col min="15603" max="15847" width="11.33203125" style="26"/>
    <col min="15848" max="15848" width="61.5546875" style="26" customWidth="1"/>
    <col min="15849" max="15849" width="2.5546875" style="26" customWidth="1"/>
    <col min="15850" max="15850" width="13.6640625" style="26" bestFit="1" customWidth="1"/>
    <col min="15851" max="15851" width="1.6640625" style="26" customWidth="1"/>
    <col min="15852" max="15852" width="14.44140625" style="26" bestFit="1" customWidth="1"/>
    <col min="15853" max="15853" width="1.44140625" style="26" customWidth="1"/>
    <col min="15854" max="15854" width="14.44140625" style="26" bestFit="1" customWidth="1"/>
    <col min="15855" max="15855" width="1.6640625" style="26" customWidth="1"/>
    <col min="15856" max="15856" width="13.6640625" style="26" bestFit="1" customWidth="1"/>
    <col min="15857" max="15857" width="1.6640625" style="26" customWidth="1"/>
    <col min="15858" max="15858" width="13" style="26" bestFit="1" customWidth="1"/>
    <col min="15859" max="16103" width="11.33203125" style="26"/>
    <col min="16104" max="16104" width="61.5546875" style="26" customWidth="1"/>
    <col min="16105" max="16105" width="2.5546875" style="26" customWidth="1"/>
    <col min="16106" max="16106" width="13.6640625" style="26" bestFit="1" customWidth="1"/>
    <col min="16107" max="16107" width="1.6640625" style="26" customWidth="1"/>
    <col min="16108" max="16108" width="14.44140625" style="26" bestFit="1" customWidth="1"/>
    <col min="16109" max="16109" width="1.44140625" style="26" customWidth="1"/>
    <col min="16110" max="16110" width="14.44140625" style="26" bestFit="1" customWidth="1"/>
    <col min="16111" max="16111" width="1.6640625" style="26" customWidth="1"/>
    <col min="16112" max="16112" width="13.6640625" style="26" bestFit="1" customWidth="1"/>
    <col min="16113" max="16113" width="1.6640625" style="26" customWidth="1"/>
    <col min="16114" max="16114" width="13" style="26" bestFit="1" customWidth="1"/>
    <col min="16115" max="16384" width="11.33203125" style="26"/>
  </cols>
  <sheetData>
    <row r="1" spans="1:8" ht="12.9" customHeight="1">
      <c r="A1" s="220" t="s">
        <v>0</v>
      </c>
      <c r="B1" s="220"/>
      <c r="C1" s="220"/>
      <c r="D1" s="220"/>
      <c r="E1" s="220"/>
      <c r="F1" s="220"/>
      <c r="G1" s="220"/>
      <c r="H1" s="220"/>
    </row>
    <row r="2" spans="1:8" ht="12.9" customHeight="1">
      <c r="A2" s="221" t="s">
        <v>7</v>
      </c>
      <c r="B2" s="221"/>
      <c r="C2" s="221"/>
      <c r="D2" s="221"/>
      <c r="E2" s="221"/>
      <c r="F2" s="221"/>
      <c r="G2" s="221"/>
      <c r="H2" s="221"/>
    </row>
    <row r="3" spans="1:8" ht="12.9" customHeight="1">
      <c r="A3" s="221" t="s">
        <v>8</v>
      </c>
      <c r="B3" s="221"/>
      <c r="C3" s="221"/>
      <c r="D3" s="221"/>
      <c r="E3" s="221"/>
      <c r="F3" s="221"/>
      <c r="G3" s="221"/>
      <c r="H3" s="221"/>
    </row>
    <row r="4" spans="1:8" s="2" customFormat="1">
      <c r="A4" s="8"/>
      <c r="B4" s="8"/>
      <c r="C4" s="8"/>
      <c r="D4" s="8"/>
      <c r="E4" s="8"/>
      <c r="F4" s="8"/>
      <c r="G4" s="8"/>
      <c r="H4" s="8"/>
    </row>
    <row r="5" spans="1:8" ht="12.9" customHeight="1">
      <c r="A5" s="81"/>
      <c r="B5" s="135"/>
      <c r="C5" s="14"/>
      <c r="D5" s="135"/>
      <c r="E5" s="14"/>
      <c r="F5" s="135"/>
      <c r="G5" s="14"/>
      <c r="H5" s="135"/>
    </row>
    <row r="6" spans="1:8">
      <c r="A6" s="82"/>
      <c r="B6" s="14"/>
      <c r="C6" s="222" t="s">
        <v>74</v>
      </c>
      <c r="D6" s="222"/>
      <c r="E6" s="222"/>
      <c r="F6" s="222"/>
      <c r="G6" s="222"/>
      <c r="H6" s="14"/>
    </row>
    <row r="7" spans="1:8" ht="16.5" customHeight="1">
      <c r="B7" s="27"/>
      <c r="C7" s="206" t="s">
        <v>170</v>
      </c>
      <c r="D7" s="65"/>
      <c r="E7" s="206" t="s">
        <v>27</v>
      </c>
      <c r="F7" s="65"/>
      <c r="G7" s="206" t="s">
        <v>170</v>
      </c>
      <c r="H7" s="27"/>
    </row>
    <row r="8" spans="1:8" ht="16.5" customHeight="1">
      <c r="B8" s="27"/>
      <c r="C8" s="1" t="s">
        <v>171</v>
      </c>
      <c r="D8" s="65"/>
      <c r="E8" s="1" t="s">
        <v>113</v>
      </c>
      <c r="F8" s="65"/>
      <c r="G8" s="1" t="s">
        <v>113</v>
      </c>
      <c r="H8" s="27"/>
    </row>
    <row r="9" spans="1:8" ht="17.25" customHeight="1">
      <c r="B9" s="27"/>
      <c r="C9" s="172" t="s">
        <v>3</v>
      </c>
      <c r="D9" s="27"/>
      <c r="E9" s="172" t="s">
        <v>3</v>
      </c>
      <c r="F9" s="27"/>
      <c r="G9" s="172" t="s">
        <v>3</v>
      </c>
      <c r="H9" s="27"/>
    </row>
    <row r="10" spans="1:8" s="147" customFormat="1" ht="17.25" customHeight="1">
      <c r="A10" s="13" t="s">
        <v>75</v>
      </c>
      <c r="B10" s="148"/>
      <c r="C10" s="152"/>
      <c r="D10" s="148"/>
      <c r="E10" s="152"/>
      <c r="F10" s="148"/>
      <c r="G10" s="152"/>
      <c r="H10" s="148"/>
    </row>
    <row r="11" spans="1:8" ht="17.25" customHeight="1">
      <c r="A11" s="26" t="s">
        <v>77</v>
      </c>
      <c r="B11" s="27"/>
      <c r="C11" s="15">
        <f>'Detailed Revenue'!E10+'Detailed Revenue'!E16+'Detailed Revenue'!E23+'Detailed Revenue'!E29</f>
        <v>539</v>
      </c>
      <c r="D11" s="27"/>
      <c r="E11" s="15">
        <f>'Detailed Revenue'!G10+'Detailed Revenue'!G16+'Detailed Revenue'!G23+'Detailed Revenue'!G29</f>
        <v>603</v>
      </c>
      <c r="F11" s="27"/>
      <c r="G11" s="15">
        <f>'Detailed Revenue'!I10+'Detailed Revenue'!I16+'Detailed Revenue'!I23+'Detailed Revenue'!I29</f>
        <v>577</v>
      </c>
      <c r="H11" s="27"/>
    </row>
    <row r="12" spans="1:8" ht="17.25" customHeight="1">
      <c r="A12" s="16" t="s">
        <v>125</v>
      </c>
      <c r="B12" s="17"/>
      <c r="C12" s="18"/>
      <c r="D12" s="17"/>
      <c r="E12" s="149"/>
      <c r="F12" s="17"/>
      <c r="G12" s="149"/>
      <c r="H12" s="17"/>
    </row>
    <row r="13" spans="1:8" ht="17.25" customHeight="1">
      <c r="A13" s="78" t="s">
        <v>9</v>
      </c>
      <c r="B13" s="17"/>
      <c r="C13" s="6">
        <f>'Detailed Revenue'!E12+'Detailed Revenue'!E18</f>
        <v>-261</v>
      </c>
      <c r="D13" s="17"/>
      <c r="E13" s="146">
        <f>'Detailed Revenue'!G12+'Detailed Revenue'!G18</f>
        <v>-294</v>
      </c>
      <c r="F13" s="17"/>
      <c r="G13" s="146">
        <f>'Detailed Revenue'!I12+'Detailed Revenue'!I18</f>
        <v>-285</v>
      </c>
      <c r="H13" s="17"/>
    </row>
    <row r="14" spans="1:8" ht="17.25" customHeight="1">
      <c r="A14" s="26" t="s">
        <v>10</v>
      </c>
      <c r="B14" s="17"/>
      <c r="C14" s="21">
        <f>'Detailed Revenue'!E13+'Detailed Revenue'!E19+'Detailed Revenue'!E25</f>
        <v>-90</v>
      </c>
      <c r="D14" s="17"/>
      <c r="E14" s="21">
        <f>'Detailed Revenue'!G13+'Detailed Revenue'!G19+'Detailed Revenue'!G25</f>
        <v>-108</v>
      </c>
      <c r="F14" s="17"/>
      <c r="G14" s="21">
        <f>'Detailed Revenue'!I13+'Detailed Revenue'!I19+'Detailed Revenue'!I25</f>
        <v>-84</v>
      </c>
      <c r="H14" s="17"/>
    </row>
    <row r="15" spans="1:8" ht="17.25" customHeight="1">
      <c r="A15" s="78" t="s">
        <v>139</v>
      </c>
      <c r="B15" s="27"/>
      <c r="C15" s="20">
        <f>C11+SUM(C13:C14)</f>
        <v>188</v>
      </c>
      <c r="D15" s="27"/>
      <c r="E15" s="20">
        <f>E11+SUM(E13:E14)</f>
        <v>201</v>
      </c>
      <c r="F15" s="27"/>
      <c r="G15" s="20">
        <f>G11+SUM(G13:G14)</f>
        <v>208</v>
      </c>
      <c r="H15" s="27"/>
    </row>
    <row r="16" spans="1:8" ht="17.25" customHeight="1">
      <c r="A16" s="79"/>
      <c r="B16" s="27"/>
      <c r="C16" s="20"/>
      <c r="D16" s="27"/>
      <c r="E16" s="20"/>
      <c r="F16" s="27"/>
      <c r="G16" s="20"/>
      <c r="H16" s="27"/>
    </row>
    <row r="17" spans="1:8" ht="17.25" customHeight="1">
      <c r="A17" s="26" t="s">
        <v>78</v>
      </c>
      <c r="B17" s="27"/>
      <c r="C17" s="6">
        <f>'Detailed Revenue'!E33</f>
        <v>64</v>
      </c>
      <c r="D17" s="27"/>
      <c r="E17" s="146">
        <f>'Detailed Revenue'!G33</f>
        <v>61</v>
      </c>
      <c r="F17" s="27"/>
      <c r="G17" s="146">
        <f>'Detailed Revenue'!I33</f>
        <v>58</v>
      </c>
      <c r="H17" s="27"/>
    </row>
    <row r="18" spans="1:8" ht="17.25" customHeight="1">
      <c r="A18" s="26" t="s">
        <v>79</v>
      </c>
      <c r="B18" s="27"/>
      <c r="C18" s="6">
        <f>'Detailed Revenue'!E39</f>
        <v>125</v>
      </c>
      <c r="D18" s="27"/>
      <c r="E18" s="146">
        <f>'Detailed Revenue'!G39</f>
        <v>113</v>
      </c>
      <c r="F18" s="27"/>
      <c r="G18" s="146">
        <f>'Detailed Revenue'!I39</f>
        <v>123</v>
      </c>
      <c r="H18" s="27"/>
    </row>
    <row r="19" spans="1:8" ht="17.25" customHeight="1">
      <c r="A19" s="26" t="s">
        <v>80</v>
      </c>
      <c r="B19" s="27"/>
      <c r="C19" s="21">
        <f>'Detailed Revenue'!E45</f>
        <v>130</v>
      </c>
      <c r="D19" s="148"/>
      <c r="E19" s="21">
        <f>'Detailed Revenue'!G45</f>
        <v>142</v>
      </c>
      <c r="F19" s="148"/>
      <c r="G19" s="21">
        <f>'Detailed Revenue'!I45</f>
        <v>140</v>
      </c>
      <c r="H19" s="148"/>
    </row>
    <row r="20" spans="1:8" s="13" customFormat="1" ht="17.25" customHeight="1">
      <c r="A20" s="80"/>
      <c r="B20" s="17"/>
      <c r="C20" s="22"/>
      <c r="D20" s="17"/>
      <c r="E20" s="22"/>
      <c r="F20" s="17"/>
      <c r="G20" s="22"/>
      <c r="H20" s="17"/>
    </row>
    <row r="21" spans="1:8" s="13" customFormat="1" ht="17.25" customHeight="1">
      <c r="A21" s="80" t="s">
        <v>140</v>
      </c>
      <c r="B21" s="17"/>
      <c r="C21" s="21">
        <f>+C15+C18+C19+C17</f>
        <v>507</v>
      </c>
      <c r="D21" s="17"/>
      <c r="E21" s="21">
        <f>+E15+E18+E19+E17</f>
        <v>517</v>
      </c>
      <c r="F21" s="17"/>
      <c r="G21" s="21">
        <f>+G15+G18+G19+G17</f>
        <v>529</v>
      </c>
      <c r="H21" s="17"/>
    </row>
    <row r="22" spans="1:8" s="13" customFormat="1" ht="17.25" customHeight="1">
      <c r="A22" s="80"/>
      <c r="B22" s="17"/>
      <c r="C22" s="146"/>
      <c r="D22" s="17"/>
      <c r="E22" s="146"/>
      <c r="F22" s="17"/>
      <c r="G22" s="146"/>
      <c r="H22" s="17"/>
    </row>
    <row r="23" spans="1:8" ht="17.25" customHeight="1">
      <c r="A23" s="13" t="s">
        <v>76</v>
      </c>
      <c r="B23" s="23"/>
      <c r="C23" s="24"/>
      <c r="D23" s="23"/>
      <c r="E23" s="24"/>
      <c r="F23" s="23"/>
      <c r="G23" s="24"/>
      <c r="H23" s="23"/>
    </row>
    <row r="24" spans="1:8" ht="17.25" customHeight="1">
      <c r="A24" s="26" t="s">
        <v>11</v>
      </c>
      <c r="B24" s="23"/>
      <c r="C24" s="130">
        <v>147</v>
      </c>
      <c r="D24" s="23"/>
      <c r="E24" s="130">
        <v>149</v>
      </c>
      <c r="F24" s="23"/>
      <c r="G24" s="146">
        <v>158</v>
      </c>
      <c r="H24" s="23"/>
    </row>
    <row r="25" spans="1:8" ht="17.25" customHeight="1">
      <c r="A25" s="26" t="s">
        <v>12</v>
      </c>
      <c r="B25" s="27"/>
      <c r="C25" s="130">
        <v>7</v>
      </c>
      <c r="D25" s="148"/>
      <c r="E25" s="130">
        <v>8</v>
      </c>
      <c r="F25" s="148"/>
      <c r="G25" s="145">
        <v>8</v>
      </c>
      <c r="H25" s="148"/>
    </row>
    <row r="26" spans="1:8" ht="17.25" customHeight="1">
      <c r="A26" s="26" t="s">
        <v>13</v>
      </c>
      <c r="B26" s="27"/>
      <c r="C26" s="130">
        <v>34</v>
      </c>
      <c r="D26" s="148"/>
      <c r="E26" s="130">
        <v>33</v>
      </c>
      <c r="F26" s="148"/>
      <c r="G26" s="145">
        <v>35</v>
      </c>
      <c r="H26" s="148"/>
    </row>
    <row r="27" spans="1:8" ht="17.25" customHeight="1">
      <c r="A27" s="26" t="s">
        <v>14</v>
      </c>
      <c r="B27" s="27"/>
      <c r="C27" s="130">
        <v>33</v>
      </c>
      <c r="D27" s="148"/>
      <c r="E27" s="130">
        <v>40</v>
      </c>
      <c r="F27" s="148"/>
      <c r="G27" s="146">
        <v>39</v>
      </c>
      <c r="H27" s="148"/>
    </row>
    <row r="28" spans="1:8" ht="17.25" customHeight="1">
      <c r="A28" s="26" t="s">
        <v>15</v>
      </c>
      <c r="B28" s="27"/>
      <c r="C28" s="130">
        <v>35</v>
      </c>
      <c r="D28" s="148"/>
      <c r="E28" s="130">
        <v>24</v>
      </c>
      <c r="F28" s="148"/>
      <c r="G28" s="145">
        <v>22</v>
      </c>
      <c r="H28" s="148"/>
    </row>
    <row r="29" spans="1:8" ht="17.25" customHeight="1">
      <c r="A29" s="26" t="s">
        <v>16</v>
      </c>
      <c r="B29" s="27"/>
      <c r="C29" s="130">
        <v>21</v>
      </c>
      <c r="D29" s="148"/>
      <c r="E29" s="130">
        <v>34</v>
      </c>
      <c r="F29" s="148"/>
      <c r="G29" s="145">
        <v>25</v>
      </c>
      <c r="H29" s="148"/>
    </row>
    <row r="30" spans="1:8" ht="17.25" customHeight="1">
      <c r="A30" s="147" t="s">
        <v>17</v>
      </c>
      <c r="B30" s="148"/>
      <c r="C30" s="130">
        <v>7</v>
      </c>
      <c r="D30" s="148"/>
      <c r="E30" s="130">
        <v>6</v>
      </c>
      <c r="F30" s="148"/>
      <c r="G30" s="145">
        <v>7</v>
      </c>
      <c r="H30" s="148"/>
    </row>
    <row r="31" spans="1:8" ht="17.25" customHeight="1">
      <c r="A31" s="147" t="s">
        <v>18</v>
      </c>
      <c r="B31" s="148"/>
      <c r="C31" s="130">
        <v>0</v>
      </c>
      <c r="D31" s="148"/>
      <c r="E31" s="130">
        <v>35</v>
      </c>
      <c r="F31" s="148"/>
      <c r="G31" s="145">
        <v>28</v>
      </c>
      <c r="H31" s="148"/>
    </row>
    <row r="32" spans="1:8" s="147" customFormat="1" ht="17.25" customHeight="1">
      <c r="A32" s="147" t="s">
        <v>19</v>
      </c>
      <c r="B32" s="148"/>
      <c r="C32" s="130">
        <v>46</v>
      </c>
      <c r="D32" s="148"/>
      <c r="E32" s="130">
        <v>15</v>
      </c>
      <c r="F32" s="148"/>
      <c r="G32" s="145">
        <v>23</v>
      </c>
      <c r="H32" s="148"/>
    </row>
    <row r="33" spans="1:10" s="147" customFormat="1" ht="17.25" customHeight="1">
      <c r="A33" s="147" t="s">
        <v>214</v>
      </c>
      <c r="B33" s="148"/>
      <c r="C33" s="130">
        <v>150</v>
      </c>
      <c r="D33" s="148"/>
      <c r="E33" s="130">
        <v>0</v>
      </c>
      <c r="F33" s="148"/>
      <c r="G33" s="145">
        <v>0</v>
      </c>
      <c r="H33" s="148"/>
    </row>
    <row r="34" spans="1:10" s="13" customFormat="1" ht="17.25" customHeight="1">
      <c r="A34" s="13" t="s">
        <v>20</v>
      </c>
      <c r="B34" s="17"/>
      <c r="C34" s="19">
        <f>SUM(C24:C33)</f>
        <v>480</v>
      </c>
      <c r="D34" s="17"/>
      <c r="E34" s="19">
        <f>SUM(E24:E33)</f>
        <v>344</v>
      </c>
      <c r="F34" s="17"/>
      <c r="G34" s="19">
        <f>SUM(G24:G33)</f>
        <v>345</v>
      </c>
      <c r="H34" s="17"/>
    </row>
    <row r="35" spans="1:10" s="13" customFormat="1" ht="9.75" customHeight="1">
      <c r="A35" s="147"/>
      <c r="B35" s="17"/>
      <c r="C35" s="146"/>
      <c r="D35" s="17"/>
      <c r="E35" s="146"/>
      <c r="F35" s="17"/>
      <c r="G35" s="146"/>
      <c r="H35" s="17"/>
    </row>
    <row r="36" spans="1:10" s="18" customFormat="1" ht="17.25" customHeight="1">
      <c r="A36" s="59" t="s">
        <v>21</v>
      </c>
      <c r="B36" s="30"/>
      <c r="C36" s="146">
        <f>C21-C34</f>
        <v>27</v>
      </c>
      <c r="D36" s="30"/>
      <c r="E36" s="146">
        <f>E21-E34</f>
        <v>173</v>
      </c>
      <c r="F36" s="30"/>
      <c r="G36" s="146">
        <f>G21-G34</f>
        <v>184</v>
      </c>
      <c r="H36" s="30"/>
    </row>
    <row r="37" spans="1:10" s="18" customFormat="1" ht="9.75" customHeight="1">
      <c r="A37" s="149"/>
      <c r="B37" s="30"/>
      <c r="C37" s="146"/>
      <c r="D37" s="30"/>
      <c r="E37" s="146"/>
      <c r="F37" s="30"/>
      <c r="G37" s="146"/>
      <c r="H37" s="30"/>
    </row>
    <row r="38" spans="1:10" ht="17.25" customHeight="1">
      <c r="A38" s="147" t="s">
        <v>64</v>
      </c>
      <c r="B38" s="148"/>
      <c r="C38" s="145">
        <v>1</v>
      </c>
      <c r="D38" s="148"/>
      <c r="E38" s="145">
        <v>2</v>
      </c>
      <c r="F38" s="148"/>
      <c r="G38" s="145">
        <v>2</v>
      </c>
      <c r="H38" s="148"/>
    </row>
    <row r="39" spans="1:10" ht="17.25" customHeight="1">
      <c r="A39" s="147" t="s">
        <v>63</v>
      </c>
      <c r="B39" s="148"/>
      <c r="C39" s="145">
        <v>-28</v>
      </c>
      <c r="D39" s="148"/>
      <c r="E39" s="145">
        <v>-28</v>
      </c>
      <c r="F39" s="148"/>
      <c r="G39" s="146">
        <v>-30</v>
      </c>
      <c r="H39" s="148"/>
    </row>
    <row r="40" spans="1:10" ht="19.5" customHeight="1">
      <c r="A40" s="147" t="s">
        <v>220</v>
      </c>
      <c r="B40" s="148"/>
      <c r="C40" s="145">
        <v>14</v>
      </c>
      <c r="D40" s="148"/>
      <c r="E40" s="145">
        <v>0</v>
      </c>
      <c r="F40" s="148"/>
      <c r="G40" s="145">
        <v>0</v>
      </c>
      <c r="H40" s="148"/>
      <c r="J40" s="147"/>
    </row>
    <row r="41" spans="1:10" s="147" customFormat="1" ht="19.5" customHeight="1">
      <c r="A41" s="147" t="s">
        <v>138</v>
      </c>
      <c r="B41" s="148"/>
      <c r="C41" s="145">
        <v>0</v>
      </c>
      <c r="D41" s="148"/>
      <c r="E41" s="145">
        <v>-49</v>
      </c>
      <c r="F41" s="148"/>
      <c r="G41" s="145">
        <v>0</v>
      </c>
      <c r="H41" s="148"/>
    </row>
    <row r="42" spans="1:10" s="147" customFormat="1" ht="4.5" customHeight="1">
      <c r="B42" s="148"/>
      <c r="C42" s="145"/>
      <c r="D42" s="148"/>
      <c r="E42" s="145"/>
      <c r="F42" s="148"/>
      <c r="G42" s="145"/>
      <c r="H42" s="148"/>
    </row>
    <row r="43" spans="1:10" ht="17.25" customHeight="1">
      <c r="A43" s="13" t="s">
        <v>22</v>
      </c>
      <c r="B43" s="148"/>
      <c r="C43" s="28">
        <f>+C36+SUM(C38:C41)</f>
        <v>14</v>
      </c>
      <c r="D43" s="148"/>
      <c r="E43" s="28">
        <f>+E36+SUM(E38:E41)</f>
        <v>98</v>
      </c>
      <c r="F43" s="148"/>
      <c r="G43" s="28">
        <f>+G36+SUM(G38:G41)</f>
        <v>156</v>
      </c>
      <c r="H43" s="148"/>
    </row>
    <row r="44" spans="1:10" s="13" customFormat="1" ht="17.25" customHeight="1">
      <c r="A44" s="147" t="s">
        <v>23</v>
      </c>
      <c r="B44" s="148"/>
      <c r="C44" s="21">
        <v>5</v>
      </c>
      <c r="D44" s="148"/>
      <c r="E44" s="21">
        <v>11</v>
      </c>
      <c r="F44" s="148"/>
      <c r="G44" s="21">
        <v>53</v>
      </c>
      <c r="H44" s="181"/>
    </row>
    <row r="45" spans="1:10" s="13" customFormat="1" ht="6" customHeight="1">
      <c r="A45" s="147"/>
      <c r="B45" s="148"/>
      <c r="C45" s="146"/>
      <c r="D45" s="148"/>
      <c r="E45" s="146"/>
      <c r="F45" s="148"/>
      <c r="G45" s="146"/>
      <c r="H45" s="181"/>
    </row>
    <row r="46" spans="1:10" s="13" customFormat="1" ht="17.25" customHeight="1" thickBot="1">
      <c r="A46" s="13" t="s">
        <v>116</v>
      </c>
      <c r="B46" s="17"/>
      <c r="C46" s="212">
        <f>+C43-C44</f>
        <v>9</v>
      </c>
      <c r="D46" s="17"/>
      <c r="E46" s="212">
        <f>+E43-E44</f>
        <v>87</v>
      </c>
      <c r="F46" s="17"/>
      <c r="G46" s="212">
        <f>+G43-G44</f>
        <v>103</v>
      </c>
      <c r="H46" s="182"/>
    </row>
    <row r="47" spans="1:10" s="13" customFormat="1" ht="6.75" customHeight="1" thickTop="1">
      <c r="A47" s="213"/>
      <c r="B47" s="17"/>
      <c r="C47" s="214"/>
      <c r="D47" s="17"/>
      <c r="E47" s="214"/>
      <c r="F47" s="17"/>
      <c r="G47" s="214"/>
      <c r="H47" s="182"/>
    </row>
    <row r="48" spans="1:10" s="13" customFormat="1" ht="6.75" customHeight="1">
      <c r="A48" s="213"/>
      <c r="B48" s="17"/>
      <c r="C48" s="214"/>
      <c r="D48" s="17"/>
      <c r="E48" s="214"/>
      <c r="F48" s="17"/>
      <c r="G48" s="214"/>
      <c r="H48" s="182"/>
    </row>
    <row r="49" spans="1:9" ht="17.25" customHeight="1">
      <c r="A49" s="13" t="s">
        <v>89</v>
      </c>
      <c r="C49" s="215"/>
      <c r="D49" s="147"/>
      <c r="E49" s="215"/>
      <c r="F49" s="147"/>
      <c r="G49" s="215"/>
      <c r="H49" s="183"/>
    </row>
    <row r="50" spans="1:9" ht="17.25" customHeight="1" thickBot="1">
      <c r="A50" s="16" t="s">
        <v>65</v>
      </c>
      <c r="C50" s="216">
        <f>C46/C56</f>
        <v>5.3254437869822487E-2</v>
      </c>
      <c r="D50" s="217"/>
      <c r="E50" s="216">
        <f>E46/E56</f>
        <v>0.51724137931034486</v>
      </c>
      <c r="F50" s="217"/>
      <c r="G50" s="216">
        <f>G46/G56</f>
        <v>0.60731132075471705</v>
      </c>
      <c r="H50" s="185"/>
    </row>
    <row r="51" spans="1:9" ht="17.25" customHeight="1" thickTop="1" thickBot="1">
      <c r="A51" s="16" t="s">
        <v>66</v>
      </c>
      <c r="C51" s="216">
        <f>C46/C57</f>
        <v>5.2113491603937467E-2</v>
      </c>
      <c r="D51" s="29"/>
      <c r="E51" s="216">
        <f>E46/E57</f>
        <v>0.5043478260869565</v>
      </c>
      <c r="F51" s="218"/>
      <c r="G51" s="216">
        <f>G46/G57</f>
        <v>0.59297639608520436</v>
      </c>
      <c r="H51" s="185"/>
    </row>
    <row r="52" spans="1:9" ht="17.25" customHeight="1" thickTop="1" thickBot="1">
      <c r="A52" s="180" t="s">
        <v>83</v>
      </c>
      <c r="B52" s="180"/>
      <c r="C52" s="184">
        <v>0.15</v>
      </c>
      <c r="D52" s="185"/>
      <c r="E52" s="184">
        <v>0.15</v>
      </c>
      <c r="F52" s="186"/>
      <c r="G52" s="184">
        <v>0.28000000000000003</v>
      </c>
      <c r="H52" s="185"/>
    </row>
    <row r="53" spans="1:9" ht="17.25" customHeight="1" thickTop="1">
      <c r="A53" s="94"/>
      <c r="C53" s="147"/>
      <c r="D53" s="147"/>
      <c r="E53" s="147"/>
      <c r="F53" s="147"/>
      <c r="G53" s="147"/>
      <c r="H53" s="149"/>
      <c r="I53" s="25"/>
    </row>
    <row r="54" spans="1:9" ht="17.25" customHeight="1">
      <c r="A54" s="95" t="s">
        <v>24</v>
      </c>
      <c r="B54" s="96"/>
      <c r="C54" s="29"/>
      <c r="D54" s="29"/>
      <c r="E54" s="29"/>
      <c r="F54" s="29"/>
      <c r="G54" s="29"/>
      <c r="H54" s="29"/>
      <c r="I54" s="13"/>
    </row>
    <row r="55" spans="1:9" ht="17.25" customHeight="1">
      <c r="A55" s="95" t="s">
        <v>25</v>
      </c>
      <c r="B55" s="96"/>
      <c r="C55" s="29"/>
      <c r="D55" s="29"/>
      <c r="E55" s="29"/>
      <c r="F55" s="29"/>
      <c r="G55" s="29"/>
      <c r="H55" s="29"/>
    </row>
    <row r="56" spans="1:9" ht="17.25" customHeight="1">
      <c r="A56" s="18" t="s">
        <v>67</v>
      </c>
      <c r="B56" s="96"/>
      <c r="C56" s="149">
        <v>169</v>
      </c>
      <c r="D56" s="18"/>
      <c r="E56" s="149">
        <v>168.2</v>
      </c>
      <c r="F56" s="26"/>
      <c r="G56" s="149">
        <v>169.6</v>
      </c>
      <c r="H56" s="18"/>
    </row>
    <row r="57" spans="1:9" s="25" customFormat="1" ht="17.25" customHeight="1">
      <c r="A57" s="18" t="s">
        <v>26</v>
      </c>
      <c r="B57" s="97"/>
      <c r="C57" s="18">
        <v>172.7</v>
      </c>
      <c r="D57" s="18"/>
      <c r="E57" s="149">
        <v>172.5</v>
      </c>
      <c r="F57" s="26"/>
      <c r="G57" s="149">
        <v>173.7</v>
      </c>
      <c r="H57" s="18"/>
      <c r="I57" s="26"/>
    </row>
  </sheetData>
  <mergeCells count="4">
    <mergeCell ref="A1:H1"/>
    <mergeCell ref="A2:H2"/>
    <mergeCell ref="A3:H3"/>
    <mergeCell ref="C6:G6"/>
  </mergeCells>
  <printOptions horizontalCentered="1"/>
  <pageMargins left="0.31" right="0.28000000000000003" top="0.47" bottom="0.52" header="0.25" footer="0.35"/>
  <pageSetup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GridLines="0" zoomScale="80" zoomScaleNormal="80" zoomScaleSheetLayoutView="70" workbookViewId="0">
      <selection sqref="A1:J1"/>
    </sheetView>
  </sheetViews>
  <sheetFormatPr defaultColWidth="9.109375" defaultRowHeight="12.6"/>
  <cols>
    <col min="1" max="1" width="2.44140625" style="2" customWidth="1"/>
    <col min="2" max="2" width="25" style="2" customWidth="1"/>
    <col min="3" max="3" width="40.33203125" style="2" customWidth="1"/>
    <col min="4" max="4" width="1.5546875" style="2" customWidth="1"/>
    <col min="5" max="5" width="21.6640625" style="2" customWidth="1"/>
    <col min="6" max="6" width="1.5546875" style="2" customWidth="1"/>
    <col min="7" max="7" width="17.5546875" style="2" customWidth="1"/>
    <col min="8" max="8" width="1.5546875" style="2" customWidth="1"/>
    <col min="9" max="9" width="21.109375" style="2" customWidth="1"/>
    <col min="10" max="10" width="3.88671875" style="2" customWidth="1"/>
    <col min="11" max="16384" width="9.109375" style="2"/>
  </cols>
  <sheetData>
    <row r="1" spans="1:10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>
      <c r="A2" s="223" t="s">
        <v>1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0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</row>
    <row r="4" spans="1:10">
      <c r="A4" s="83"/>
      <c r="B4" s="83"/>
      <c r="C4" s="155"/>
      <c r="D4" s="155"/>
      <c r="E4" s="158"/>
      <c r="F4" s="153"/>
      <c r="G4" s="158"/>
      <c r="H4" s="153"/>
      <c r="I4" s="158"/>
      <c r="J4" s="158"/>
    </row>
    <row r="5" spans="1:10">
      <c r="A5" s="176"/>
      <c r="B5" s="176"/>
      <c r="C5" s="155"/>
      <c r="D5" s="155"/>
      <c r="E5" s="222" t="s">
        <v>74</v>
      </c>
      <c r="F5" s="222"/>
      <c r="G5" s="222"/>
      <c r="H5" s="222"/>
      <c r="I5" s="222"/>
      <c r="J5" s="153"/>
    </row>
    <row r="6" spans="1:10">
      <c r="A6" s="83"/>
      <c r="B6" s="83"/>
      <c r="C6" s="65"/>
      <c r="D6" s="65"/>
      <c r="E6" s="206" t="s">
        <v>170</v>
      </c>
      <c r="F6" s="65"/>
      <c r="G6" s="206" t="s">
        <v>27</v>
      </c>
      <c r="H6" s="65"/>
      <c r="I6" s="206" t="s">
        <v>170</v>
      </c>
      <c r="J6" s="159"/>
    </row>
    <row r="7" spans="1:10">
      <c r="A7" s="83"/>
      <c r="B7" s="83"/>
      <c r="C7" s="65"/>
      <c r="D7" s="65"/>
      <c r="E7" s="1" t="s">
        <v>171</v>
      </c>
      <c r="F7" s="65"/>
      <c r="G7" s="1" t="s">
        <v>113</v>
      </c>
      <c r="H7" s="65"/>
      <c r="I7" s="1" t="s">
        <v>113</v>
      </c>
      <c r="J7" s="171"/>
    </row>
    <row r="8" spans="1:10">
      <c r="A8" s="12"/>
      <c r="B8" s="12"/>
      <c r="E8" s="155" t="s">
        <v>3</v>
      </c>
      <c r="F8" s="155"/>
      <c r="G8" s="155" t="s">
        <v>3</v>
      </c>
      <c r="H8" s="155"/>
      <c r="I8" s="155" t="s">
        <v>3</v>
      </c>
      <c r="J8" s="155"/>
    </row>
    <row r="9" spans="1:10">
      <c r="A9" s="12" t="s">
        <v>123</v>
      </c>
      <c r="B9" s="12"/>
      <c r="E9" s="155"/>
      <c r="F9" s="155"/>
      <c r="G9" s="155"/>
      <c r="H9" s="155"/>
      <c r="I9" s="155"/>
      <c r="J9" s="155"/>
    </row>
    <row r="10" spans="1:10">
      <c r="A10" s="86"/>
      <c r="B10" s="177" t="s">
        <v>124</v>
      </c>
      <c r="C10" s="85"/>
      <c r="D10" s="85"/>
      <c r="E10" s="133">
        <v>116</v>
      </c>
      <c r="F10" s="85"/>
      <c r="G10" s="133">
        <v>135</v>
      </c>
      <c r="H10" s="85"/>
      <c r="I10" s="133">
        <v>138</v>
      </c>
      <c r="J10" s="133"/>
    </row>
    <row r="11" spans="1:10" ht="14.4">
      <c r="A11" s="86"/>
      <c r="B11" s="154" t="s">
        <v>125</v>
      </c>
      <c r="C11" s="85"/>
      <c r="D11" s="85"/>
      <c r="E11" s="142"/>
      <c r="F11" s="85"/>
      <c r="G11" s="142"/>
      <c r="H11" s="85"/>
      <c r="I11" s="142"/>
      <c r="J11" s="142"/>
    </row>
    <row r="12" spans="1:10">
      <c r="A12" s="86"/>
      <c r="B12" s="154" t="s">
        <v>4</v>
      </c>
      <c r="C12" s="85"/>
      <c r="D12" s="85"/>
      <c r="E12" s="143">
        <v>-64</v>
      </c>
      <c r="F12" s="85"/>
      <c r="G12" s="143">
        <v>-73</v>
      </c>
      <c r="H12" s="85"/>
      <c r="I12" s="143">
        <v>-75</v>
      </c>
      <c r="J12" s="143"/>
    </row>
    <row r="13" spans="1:10" ht="14.4">
      <c r="A13" s="86"/>
      <c r="B13" s="154" t="s">
        <v>5</v>
      </c>
      <c r="C13" s="85"/>
      <c r="D13" s="85"/>
      <c r="E13" s="142">
        <v>-6</v>
      </c>
      <c r="F13" s="85"/>
      <c r="G13" s="142">
        <v>-9</v>
      </c>
      <c r="H13" s="85"/>
      <c r="I13" s="142">
        <v>-7</v>
      </c>
      <c r="J13" s="142"/>
    </row>
    <row r="14" spans="1:10">
      <c r="A14" s="13"/>
      <c r="B14" s="8" t="s">
        <v>126</v>
      </c>
      <c r="D14" s="85"/>
      <c r="E14" s="160">
        <f>E10+E12+E13</f>
        <v>46</v>
      </c>
      <c r="F14" s="85"/>
      <c r="G14" s="160">
        <f>G10+G12+G13</f>
        <v>53</v>
      </c>
      <c r="H14" s="85"/>
      <c r="I14" s="160">
        <f>I10+I12+I13</f>
        <v>56</v>
      </c>
      <c r="J14" s="160"/>
    </row>
    <row r="15" spans="1:10">
      <c r="A15" s="13"/>
      <c r="B15" s="8"/>
      <c r="D15" s="85"/>
      <c r="E15" s="123"/>
      <c r="F15" s="85"/>
      <c r="G15" s="123"/>
      <c r="H15" s="85"/>
      <c r="I15" s="123"/>
      <c r="J15" s="123"/>
    </row>
    <row r="16" spans="1:10">
      <c r="A16" s="84"/>
      <c r="B16" s="177" t="s">
        <v>127</v>
      </c>
      <c r="C16" s="85"/>
      <c r="D16" s="85"/>
      <c r="E16" s="143">
        <v>339</v>
      </c>
      <c r="F16" s="85"/>
      <c r="G16" s="143">
        <v>378</v>
      </c>
      <c r="H16" s="85"/>
      <c r="I16" s="143">
        <v>343</v>
      </c>
      <c r="J16" s="143"/>
    </row>
    <row r="17" spans="1:10">
      <c r="A17" s="84"/>
      <c r="B17" s="154" t="s">
        <v>125</v>
      </c>
      <c r="C17" s="85"/>
      <c r="D17" s="85"/>
      <c r="E17" s="3"/>
      <c r="F17" s="85"/>
      <c r="G17" s="3"/>
      <c r="H17" s="85"/>
      <c r="I17" s="3"/>
      <c r="J17" s="3"/>
    </row>
    <row r="18" spans="1:10">
      <c r="A18" s="84"/>
      <c r="B18" s="154" t="s">
        <v>4</v>
      </c>
      <c r="C18" s="85"/>
      <c r="D18" s="85"/>
      <c r="E18" s="140">
        <v>-197</v>
      </c>
      <c r="F18" s="85"/>
      <c r="G18" s="140">
        <v>-221</v>
      </c>
      <c r="H18" s="85"/>
      <c r="I18" s="140">
        <v>-210</v>
      </c>
      <c r="J18" s="140"/>
    </row>
    <row r="19" spans="1:10" ht="14.4">
      <c r="A19" s="84"/>
      <c r="B19" s="154" t="s">
        <v>5</v>
      </c>
      <c r="C19" s="85"/>
      <c r="D19" s="85"/>
      <c r="E19" s="144">
        <v>-83</v>
      </c>
      <c r="F19" s="85"/>
      <c r="G19" s="144">
        <v>-98</v>
      </c>
      <c r="H19" s="85"/>
      <c r="I19" s="144">
        <v>-76</v>
      </c>
      <c r="J19" s="144"/>
    </row>
    <row r="20" spans="1:10">
      <c r="A20" s="86"/>
      <c r="B20" s="8" t="s">
        <v>128</v>
      </c>
      <c r="D20" s="85"/>
      <c r="E20" s="161">
        <f>SUM(E16:E19)</f>
        <v>59</v>
      </c>
      <c r="F20" s="85"/>
      <c r="G20" s="161">
        <f>SUM(G16:G19)</f>
        <v>59</v>
      </c>
      <c r="H20" s="85"/>
      <c r="I20" s="161">
        <f>SUM(I16:I19)</f>
        <v>57</v>
      </c>
      <c r="J20" s="160"/>
    </row>
    <row r="21" spans="1:10" ht="14.4">
      <c r="A21" s="86"/>
      <c r="B21" s="147"/>
      <c r="C21" s="85"/>
      <c r="D21" s="85"/>
      <c r="E21" s="5"/>
      <c r="F21" s="85"/>
      <c r="G21" s="5"/>
      <c r="H21" s="85"/>
      <c r="I21" s="5"/>
      <c r="J21" s="5"/>
    </row>
    <row r="22" spans="1:10">
      <c r="A22" s="86"/>
      <c r="B22" s="177" t="s">
        <v>129</v>
      </c>
      <c r="C22" s="85"/>
      <c r="D22" s="85"/>
    </row>
    <row r="23" spans="1:10">
      <c r="A23" s="86"/>
      <c r="B23" s="157" t="s">
        <v>130</v>
      </c>
      <c r="C23" s="85"/>
      <c r="D23" s="85"/>
      <c r="E23" s="162">
        <v>25</v>
      </c>
      <c r="F23" s="85"/>
      <c r="G23" s="162">
        <v>30</v>
      </c>
      <c r="H23" s="85"/>
      <c r="I23" s="162">
        <v>36</v>
      </c>
      <c r="J23" s="162"/>
    </row>
    <row r="24" spans="1:10" ht="14.4">
      <c r="A24" s="86"/>
      <c r="B24" s="154" t="s">
        <v>125</v>
      </c>
      <c r="C24" s="85"/>
      <c r="D24" s="85"/>
      <c r="E24" s="5"/>
      <c r="F24" s="85"/>
      <c r="G24" s="5"/>
      <c r="H24" s="85"/>
      <c r="I24" s="5"/>
      <c r="J24" s="5"/>
    </row>
    <row r="25" spans="1:10" ht="14.4">
      <c r="A25" s="86"/>
      <c r="B25" s="154" t="s">
        <v>5</v>
      </c>
      <c r="C25" s="85"/>
      <c r="D25" s="85"/>
      <c r="E25" s="5">
        <v>-1</v>
      </c>
      <c r="F25" s="85"/>
      <c r="G25" s="5">
        <v>-1</v>
      </c>
      <c r="H25" s="85"/>
      <c r="I25" s="5">
        <v>-1</v>
      </c>
      <c r="J25" s="163"/>
    </row>
    <row r="26" spans="1:10" ht="14.4">
      <c r="A26" s="86"/>
      <c r="B26" s="8" t="s">
        <v>152</v>
      </c>
      <c r="C26" s="85"/>
      <c r="D26" s="85"/>
      <c r="E26" s="5"/>
      <c r="F26" s="85"/>
      <c r="G26" s="5"/>
      <c r="H26" s="85"/>
      <c r="I26" s="5"/>
      <c r="J26" s="178"/>
    </row>
    <row r="27" spans="1:10" ht="16.2">
      <c r="A27" s="86"/>
      <c r="B27" s="8" t="s">
        <v>153</v>
      </c>
      <c r="C27" s="8"/>
      <c r="D27" s="85"/>
      <c r="E27" s="125">
        <f>E23+E25</f>
        <v>24</v>
      </c>
      <c r="F27" s="85"/>
      <c r="G27" s="125">
        <f>G23+G25</f>
        <v>29</v>
      </c>
      <c r="H27" s="8"/>
      <c r="I27" s="125">
        <f>I23+I25</f>
        <v>35</v>
      </c>
      <c r="J27" s="164"/>
    </row>
    <row r="28" spans="1:10" ht="14.4">
      <c r="A28" s="86"/>
      <c r="B28" s="147"/>
      <c r="C28" s="85"/>
      <c r="D28" s="85"/>
      <c r="E28" s="5"/>
      <c r="F28" s="85"/>
      <c r="G28" s="5"/>
      <c r="H28" s="85"/>
      <c r="I28" s="5"/>
      <c r="J28" s="165"/>
    </row>
    <row r="29" spans="1:10" ht="16.2">
      <c r="A29" s="13"/>
      <c r="B29" s="177" t="s">
        <v>6</v>
      </c>
      <c r="C29" s="154"/>
      <c r="D29" s="154"/>
      <c r="E29" s="4">
        <v>59</v>
      </c>
      <c r="F29" s="154"/>
      <c r="G29" s="4">
        <v>60</v>
      </c>
      <c r="H29" s="154"/>
      <c r="I29" s="4">
        <v>60</v>
      </c>
      <c r="J29" s="4"/>
    </row>
    <row r="30" spans="1:10" ht="14.4">
      <c r="A30" s="13"/>
      <c r="B30" s="154"/>
      <c r="C30" s="154"/>
      <c r="D30" s="154"/>
      <c r="E30" s="142"/>
      <c r="F30" s="154"/>
      <c r="G30" s="142"/>
      <c r="H30" s="154"/>
      <c r="I30" s="142"/>
      <c r="J30" s="142"/>
    </row>
    <row r="31" spans="1:10" ht="16.2">
      <c r="A31" s="87"/>
      <c r="B31" s="157" t="s">
        <v>131</v>
      </c>
      <c r="C31" s="8"/>
      <c r="D31" s="8"/>
      <c r="E31" s="4">
        <f>E20+E14+E29+E27</f>
        <v>188</v>
      </c>
      <c r="F31" s="8"/>
      <c r="G31" s="4">
        <f>G20+G14+G29+G27</f>
        <v>201</v>
      </c>
      <c r="H31" s="8"/>
      <c r="I31" s="4">
        <f>I20+I14+I29+I27</f>
        <v>208</v>
      </c>
      <c r="J31" s="4"/>
    </row>
    <row r="32" spans="1:10" ht="16.2">
      <c r="A32" s="87"/>
      <c r="B32" s="157"/>
      <c r="C32" s="8"/>
      <c r="D32" s="8"/>
      <c r="E32" s="122"/>
      <c r="F32" s="8"/>
      <c r="G32" s="122"/>
      <c r="H32" s="8"/>
      <c r="I32" s="122"/>
      <c r="J32" s="122"/>
    </row>
    <row r="33" spans="1:10" ht="16.2">
      <c r="A33" s="12" t="s">
        <v>132</v>
      </c>
      <c r="B33" s="8"/>
      <c r="D33" s="8"/>
      <c r="E33" s="4">
        <v>64</v>
      </c>
      <c r="F33" s="8"/>
      <c r="G33" s="4">
        <v>61</v>
      </c>
      <c r="H33" s="8"/>
      <c r="I33" s="4">
        <v>58</v>
      </c>
      <c r="J33" s="4"/>
    </row>
    <row r="34" spans="1:10" ht="14.4">
      <c r="A34" s="84"/>
      <c r="B34" s="154"/>
      <c r="C34" s="154"/>
      <c r="D34" s="154"/>
      <c r="E34" s="141"/>
      <c r="F34" s="154"/>
      <c r="G34" s="141"/>
      <c r="H34" s="154"/>
      <c r="I34" s="141"/>
      <c r="J34" s="141"/>
    </row>
    <row r="35" spans="1:10" ht="16.2">
      <c r="A35" s="17" t="s">
        <v>133</v>
      </c>
      <c r="B35" s="9"/>
      <c r="C35" s="7"/>
      <c r="D35" s="7"/>
      <c r="E35" s="10"/>
      <c r="F35" s="7"/>
      <c r="G35" s="10"/>
      <c r="H35" s="7"/>
      <c r="I35" s="10"/>
      <c r="J35" s="10"/>
    </row>
    <row r="36" spans="1:10" s="168" customFormat="1">
      <c r="A36" s="166"/>
      <c r="B36" s="156" t="s">
        <v>151</v>
      </c>
      <c r="C36" s="167"/>
      <c r="D36" s="85"/>
      <c r="E36" s="132">
        <v>100</v>
      </c>
      <c r="F36" s="85"/>
      <c r="G36" s="132">
        <v>91</v>
      </c>
      <c r="H36" s="85"/>
      <c r="I36" s="132">
        <v>100</v>
      </c>
      <c r="J36" s="132"/>
    </row>
    <row r="37" spans="1:10" ht="14.4">
      <c r="A37" s="86"/>
      <c r="B37" s="156" t="s">
        <v>114</v>
      </c>
      <c r="C37" s="154"/>
      <c r="D37" s="85"/>
      <c r="E37" s="169">
        <v>25</v>
      </c>
      <c r="F37" s="85"/>
      <c r="G37" s="169">
        <v>22</v>
      </c>
      <c r="H37" s="85"/>
      <c r="I37" s="169">
        <v>23</v>
      </c>
      <c r="J37" s="169"/>
    </row>
    <row r="38" spans="1:10" ht="16.2">
      <c r="A38" s="86"/>
      <c r="B38" s="157"/>
      <c r="C38" s="157"/>
      <c r="D38" s="8"/>
      <c r="E38" s="4"/>
      <c r="F38" s="8"/>
      <c r="G38" s="4"/>
      <c r="H38" s="8"/>
      <c r="I38" s="4"/>
      <c r="J38" s="4"/>
    </row>
    <row r="39" spans="1:10" ht="16.2">
      <c r="A39" s="86"/>
      <c r="B39" s="157" t="s">
        <v>81</v>
      </c>
      <c r="C39" s="157"/>
      <c r="D39" s="8"/>
      <c r="E39" s="4">
        <f>+E36+E37</f>
        <v>125</v>
      </c>
      <c r="F39" s="8"/>
      <c r="G39" s="4">
        <f>+G36+G37</f>
        <v>113</v>
      </c>
      <c r="H39" s="8"/>
      <c r="I39" s="4">
        <f>+I36+I37</f>
        <v>123</v>
      </c>
      <c r="J39" s="4"/>
    </row>
    <row r="40" spans="1:10">
      <c r="A40" s="86"/>
      <c r="B40" s="154"/>
      <c r="C40" s="8"/>
      <c r="D40" s="8"/>
      <c r="E40" s="143"/>
      <c r="F40" s="8"/>
      <c r="G40" s="143"/>
      <c r="H40" s="8"/>
      <c r="I40" s="143"/>
      <c r="J40" s="143"/>
    </row>
    <row r="41" spans="1:10" ht="16.2">
      <c r="A41" s="17" t="s">
        <v>134</v>
      </c>
      <c r="B41" s="9"/>
      <c r="C41" s="7"/>
      <c r="D41" s="7"/>
      <c r="E41" s="10"/>
      <c r="F41" s="7"/>
      <c r="G41" s="10"/>
      <c r="H41" s="7"/>
      <c r="I41" s="10"/>
      <c r="J41" s="10"/>
    </row>
    <row r="42" spans="1:10">
      <c r="A42" s="86"/>
      <c r="B42" s="156" t="s">
        <v>135</v>
      </c>
      <c r="C42" s="154"/>
      <c r="D42" s="85"/>
      <c r="E42" s="140">
        <v>75</v>
      </c>
      <c r="F42" s="85"/>
      <c r="G42" s="140">
        <v>78</v>
      </c>
      <c r="H42" s="132"/>
      <c r="I42" s="140">
        <v>82</v>
      </c>
      <c r="J42" s="140"/>
    </row>
    <row r="43" spans="1:10" ht="14.4">
      <c r="A43" s="145"/>
      <c r="B43" s="156" t="s">
        <v>136</v>
      </c>
      <c r="C43" s="147"/>
      <c r="D43" s="147"/>
      <c r="E43" s="144">
        <v>55</v>
      </c>
      <c r="F43" s="147"/>
      <c r="G43" s="144">
        <v>64</v>
      </c>
      <c r="H43" s="147"/>
      <c r="I43" s="144">
        <v>58</v>
      </c>
      <c r="J43" s="144"/>
    </row>
    <row r="44" spans="1:10" ht="16.2">
      <c r="A44" s="12"/>
      <c r="B44" s="12"/>
      <c r="C44" s="147"/>
      <c r="D44" s="147"/>
      <c r="E44" s="4"/>
      <c r="F44" s="147"/>
      <c r="G44" s="4"/>
      <c r="H44" s="147"/>
      <c r="I44" s="4"/>
      <c r="J44" s="4"/>
    </row>
    <row r="45" spans="1:10" ht="16.2">
      <c r="A45" s="86"/>
      <c r="B45" s="157" t="s">
        <v>82</v>
      </c>
      <c r="C45" s="157"/>
      <c r="D45" s="8"/>
      <c r="E45" s="4">
        <f>+E42+E43</f>
        <v>130</v>
      </c>
      <c r="F45" s="8"/>
      <c r="G45" s="4">
        <f>+G42+G43</f>
        <v>142</v>
      </c>
      <c r="H45" s="8"/>
      <c r="I45" s="4">
        <f>+I42+I43</f>
        <v>140</v>
      </c>
      <c r="J45" s="4"/>
    </row>
    <row r="46" spans="1:10">
      <c r="A46" s="12"/>
      <c r="B46" s="12"/>
      <c r="C46" s="147"/>
      <c r="D46" s="147"/>
      <c r="E46" s="11"/>
      <c r="F46" s="147"/>
      <c r="G46" s="11"/>
      <c r="H46" s="147"/>
      <c r="I46" s="11"/>
      <c r="J46" s="11"/>
    </row>
    <row r="47" spans="1:10" ht="14.4">
      <c r="A47" s="13" t="s">
        <v>137</v>
      </c>
      <c r="C47" s="157"/>
      <c r="D47" s="157"/>
      <c r="E47" s="170">
        <f>+E31+E33+E39+E45</f>
        <v>507</v>
      </c>
      <c r="F47" s="157"/>
      <c r="G47" s="170">
        <f>+G31+G33+G39+G45</f>
        <v>517</v>
      </c>
      <c r="H47" s="157"/>
      <c r="I47" s="170">
        <f>+I31+I33+I39+I45</f>
        <v>529</v>
      </c>
      <c r="J47" s="170"/>
    </row>
  </sheetData>
  <mergeCells count="4">
    <mergeCell ref="A1:J1"/>
    <mergeCell ref="A2:J2"/>
    <mergeCell ref="A3:J3"/>
    <mergeCell ref="E5:I5"/>
  </mergeCells>
  <printOptions horizontalCentered="1"/>
  <pageMargins left="0.5" right="0.5" top="0" bottom="0" header="0.28999999999999998" footer="0.19"/>
  <pageSetup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6"/>
  <sheetViews>
    <sheetView showGridLines="0" zoomScale="85" zoomScaleNormal="85" zoomScaleSheetLayoutView="89" workbookViewId="0">
      <selection sqref="A1:I1"/>
    </sheetView>
  </sheetViews>
  <sheetFormatPr defaultColWidth="9.109375" defaultRowHeight="13.2"/>
  <cols>
    <col min="1" max="1" width="2.44140625" style="99" customWidth="1"/>
    <col min="2" max="2" width="4" style="101" customWidth="1"/>
    <col min="3" max="3" width="5" style="99" customWidth="1"/>
    <col min="4" max="4" width="71.33203125" style="99" customWidth="1"/>
    <col min="5" max="5" width="17.44140625" style="75" customWidth="1"/>
    <col min="6" max="6" width="4.44140625" style="75" customWidth="1"/>
    <col min="7" max="7" width="17.44140625" style="75" customWidth="1"/>
    <col min="8" max="8" width="1.5546875" style="99" customWidth="1"/>
    <col min="9" max="9" width="1.6640625" style="99" customWidth="1"/>
    <col min="10" max="10" width="1.5546875" style="99" customWidth="1"/>
    <col min="11" max="16384" width="9.109375" style="99"/>
  </cols>
  <sheetData>
    <row r="1" spans="1:39" ht="15.75" customHeight="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137"/>
    </row>
    <row r="2" spans="1:39" ht="15.75" customHeight="1">
      <c r="A2" s="224" t="s">
        <v>84</v>
      </c>
      <c r="B2" s="224"/>
      <c r="C2" s="224"/>
      <c r="D2" s="224"/>
      <c r="E2" s="224"/>
      <c r="F2" s="224"/>
      <c r="G2" s="224"/>
      <c r="H2" s="224"/>
      <c r="I2" s="224"/>
      <c r="J2" s="137"/>
    </row>
    <row r="3" spans="1:39" ht="15.75" customHeight="1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100"/>
    </row>
    <row r="4" spans="1:39" ht="8.25" customHeight="1">
      <c r="I4" s="102"/>
    </row>
    <row r="5" spans="1:39" ht="13.5" customHeight="1">
      <c r="B5" s="103"/>
      <c r="C5" s="77"/>
      <c r="D5" s="77"/>
      <c r="E5" s="88" t="s">
        <v>170</v>
      </c>
      <c r="F5" s="104"/>
      <c r="G5" s="88" t="s">
        <v>27</v>
      </c>
      <c r="H5" s="103"/>
      <c r="I5" s="105"/>
    </row>
    <row r="6" spans="1:39" ht="13.5" customHeight="1">
      <c r="B6" s="103"/>
      <c r="C6" s="77"/>
      <c r="D6" s="77"/>
      <c r="E6" s="89" t="s">
        <v>171</v>
      </c>
      <c r="F6" s="106"/>
      <c r="G6" s="89" t="s">
        <v>113</v>
      </c>
      <c r="H6" s="103"/>
      <c r="I6" s="105"/>
    </row>
    <row r="7" spans="1:39" s="107" customFormat="1" ht="17.25" customHeight="1">
      <c r="B7" s="124" t="s">
        <v>28</v>
      </c>
      <c r="C7" s="100"/>
      <c r="D7" s="100"/>
      <c r="E7" s="139" t="s">
        <v>3</v>
      </c>
      <c r="F7" s="136"/>
      <c r="G7" s="189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</row>
    <row r="8" spans="1:39" ht="18.75" customHeight="1">
      <c r="B8" s="108" t="s">
        <v>29</v>
      </c>
      <c r="C8" s="77"/>
      <c r="D8" s="77"/>
      <c r="E8" s="90"/>
      <c r="F8" s="90"/>
      <c r="G8" s="90"/>
      <c r="H8" s="77"/>
      <c r="I8" s="77"/>
    </row>
    <row r="9" spans="1:39" ht="18.75" customHeight="1">
      <c r="A9" s="109"/>
      <c r="B9" s="103"/>
      <c r="C9" s="77" t="s">
        <v>30</v>
      </c>
      <c r="D9" s="77"/>
      <c r="E9" s="91">
        <v>328</v>
      </c>
      <c r="F9" s="110"/>
      <c r="G9" s="91">
        <v>427</v>
      </c>
      <c r="H9" s="111"/>
      <c r="I9" s="77"/>
      <c r="K9" s="109"/>
    </row>
    <row r="10" spans="1:39" ht="18.75" customHeight="1">
      <c r="A10" s="109"/>
      <c r="B10" s="103"/>
      <c r="C10" s="77" t="s">
        <v>31</v>
      </c>
      <c r="D10" s="77"/>
      <c r="E10" s="92">
        <v>19</v>
      </c>
      <c r="F10" s="112"/>
      <c r="G10" s="92">
        <v>49</v>
      </c>
      <c r="H10" s="111"/>
      <c r="I10" s="77"/>
      <c r="K10" s="109"/>
    </row>
    <row r="11" spans="1:39" ht="18.75" customHeight="1">
      <c r="A11" s="109"/>
      <c r="B11" s="103"/>
      <c r="C11" s="77" t="s">
        <v>32</v>
      </c>
      <c r="E11" s="92">
        <v>194</v>
      </c>
      <c r="F11" s="92"/>
      <c r="G11" s="92">
        <v>174</v>
      </c>
      <c r="H11" s="77"/>
      <c r="I11" s="77"/>
    </row>
    <row r="12" spans="1:39" ht="18.75" customHeight="1">
      <c r="B12" s="103"/>
      <c r="C12" s="77" t="s">
        <v>33</v>
      </c>
      <c r="D12" s="77"/>
      <c r="E12" s="92">
        <v>344</v>
      </c>
      <c r="F12" s="92"/>
      <c r="G12" s="92">
        <v>389</v>
      </c>
      <c r="H12" s="77"/>
      <c r="I12" s="77"/>
    </row>
    <row r="13" spans="1:39" ht="18.75" customHeight="1">
      <c r="B13" s="103"/>
      <c r="C13" s="77" t="s">
        <v>34</v>
      </c>
      <c r="D13" s="77"/>
      <c r="E13" s="92">
        <v>23</v>
      </c>
      <c r="F13" s="92"/>
      <c r="G13" s="92">
        <v>16</v>
      </c>
      <c r="H13" s="77"/>
      <c r="I13" s="77"/>
    </row>
    <row r="14" spans="1:39" ht="18.75" customHeight="1">
      <c r="B14" s="103"/>
      <c r="C14" s="77" t="s">
        <v>35</v>
      </c>
      <c r="D14" s="77"/>
      <c r="E14" s="146">
        <v>2635</v>
      </c>
      <c r="F14" s="92"/>
      <c r="G14" s="146">
        <v>2194</v>
      </c>
      <c r="H14" s="77"/>
      <c r="I14" s="77"/>
    </row>
    <row r="15" spans="1:39" ht="18.75" customHeight="1">
      <c r="B15" s="103"/>
      <c r="C15" s="77" t="s">
        <v>36</v>
      </c>
      <c r="D15" s="77"/>
      <c r="E15" s="21">
        <v>145</v>
      </c>
      <c r="F15" s="92"/>
      <c r="G15" s="21">
        <v>151</v>
      </c>
      <c r="H15" s="77"/>
      <c r="I15" s="77"/>
    </row>
    <row r="16" spans="1:39" ht="18.75" customHeight="1">
      <c r="B16" s="77" t="s">
        <v>37</v>
      </c>
      <c r="C16" s="77"/>
      <c r="D16" s="77"/>
      <c r="E16" s="146">
        <f>SUM(E9:E15)</f>
        <v>3688</v>
      </c>
      <c r="F16" s="92"/>
      <c r="G16" s="146">
        <f>SUM(G9:G15)</f>
        <v>3400</v>
      </c>
      <c r="H16" s="77"/>
      <c r="I16" s="77"/>
    </row>
    <row r="17" spans="1:11" ht="18.75" customHeight="1">
      <c r="B17" s="77" t="s">
        <v>38</v>
      </c>
      <c r="C17" s="77"/>
      <c r="D17" s="77"/>
      <c r="E17" s="145">
        <v>281</v>
      </c>
      <c r="F17" s="92"/>
      <c r="G17" s="145">
        <v>292</v>
      </c>
      <c r="H17" s="77"/>
      <c r="I17" s="77"/>
    </row>
    <row r="18" spans="1:11" ht="18.75" customHeight="1">
      <c r="B18" s="77" t="s">
        <v>39</v>
      </c>
      <c r="C18" s="77"/>
      <c r="D18" s="77"/>
      <c r="E18" s="70">
        <v>652</v>
      </c>
      <c r="F18" s="92"/>
      <c r="G18" s="70">
        <v>536</v>
      </c>
      <c r="H18" s="77"/>
      <c r="I18" s="77"/>
    </row>
    <row r="19" spans="1:11" ht="18.75" customHeight="1">
      <c r="B19" s="77" t="s">
        <v>40</v>
      </c>
      <c r="C19" s="77"/>
      <c r="D19" s="77"/>
      <c r="E19" s="145">
        <v>5350</v>
      </c>
      <c r="F19" s="92"/>
      <c r="G19" s="145">
        <v>5538</v>
      </c>
      <c r="H19" s="77"/>
      <c r="I19" s="77"/>
    </row>
    <row r="20" spans="1:11" ht="18.75" customHeight="1">
      <c r="B20" s="77" t="s">
        <v>41</v>
      </c>
      <c r="C20" s="77"/>
      <c r="D20" s="77"/>
      <c r="E20" s="145">
        <v>1995</v>
      </c>
      <c r="F20" s="92"/>
      <c r="G20" s="145">
        <v>2077</v>
      </c>
      <c r="H20" s="113"/>
      <c r="I20" s="77"/>
    </row>
    <row r="21" spans="1:11" ht="18.75" customHeight="1">
      <c r="B21" s="77" t="s">
        <v>42</v>
      </c>
      <c r="C21" s="77"/>
      <c r="D21" s="77"/>
      <c r="E21" s="145">
        <v>276</v>
      </c>
      <c r="F21" s="92"/>
      <c r="G21" s="145">
        <v>244</v>
      </c>
      <c r="H21" s="114"/>
      <c r="I21" s="77"/>
    </row>
    <row r="22" spans="1:11" ht="18.75" customHeight="1" thickBot="1">
      <c r="B22" s="77" t="s">
        <v>43</v>
      </c>
      <c r="C22" s="103"/>
      <c r="D22" s="103"/>
      <c r="E22" s="93">
        <f>SUM(E16:E21)</f>
        <v>12242</v>
      </c>
      <c r="F22" s="115"/>
      <c r="G22" s="93">
        <f>SUM(G16:G21)</f>
        <v>12087</v>
      </c>
      <c r="H22" s="114"/>
      <c r="I22" s="77"/>
    </row>
    <row r="23" spans="1:11" ht="9.75" customHeight="1" thickTop="1">
      <c r="F23" s="116"/>
      <c r="I23" s="77"/>
    </row>
    <row r="24" spans="1:11">
      <c r="A24" s="101"/>
      <c r="B24" s="103" t="s">
        <v>44</v>
      </c>
      <c r="C24" s="77"/>
      <c r="D24" s="77"/>
      <c r="E24" s="73"/>
      <c r="F24" s="90"/>
      <c r="G24" s="73"/>
      <c r="H24" s="117"/>
      <c r="I24" s="77"/>
    </row>
    <row r="25" spans="1:11" ht="18.899999999999999" customHeight="1">
      <c r="B25" s="108" t="s">
        <v>45</v>
      </c>
      <c r="C25" s="100"/>
      <c r="D25" s="77"/>
      <c r="E25" s="70"/>
      <c r="F25" s="90"/>
      <c r="G25" s="70"/>
      <c r="H25" s="77"/>
      <c r="I25" s="77"/>
    </row>
    <row r="26" spans="1:11" ht="18.899999999999999" customHeight="1">
      <c r="B26" s="103"/>
      <c r="C26" s="77" t="s">
        <v>46</v>
      </c>
      <c r="D26" s="77"/>
      <c r="E26" s="71">
        <v>207</v>
      </c>
      <c r="F26" s="110"/>
      <c r="G26" s="71">
        <v>189</v>
      </c>
      <c r="H26" s="77"/>
      <c r="I26" s="77"/>
    </row>
    <row r="27" spans="1:11" ht="18.899999999999999" customHeight="1">
      <c r="B27" s="103"/>
      <c r="C27" s="77" t="s">
        <v>47</v>
      </c>
      <c r="D27" s="77"/>
      <c r="E27" s="64">
        <v>82</v>
      </c>
      <c r="F27" s="66"/>
      <c r="G27" s="64">
        <v>124</v>
      </c>
      <c r="H27" s="77"/>
      <c r="I27" s="77"/>
    </row>
    <row r="28" spans="1:11" ht="18.899999999999999" customHeight="1">
      <c r="B28" s="103"/>
      <c r="C28" s="77" t="s">
        <v>48</v>
      </c>
      <c r="D28" s="77"/>
      <c r="E28" s="64">
        <v>71</v>
      </c>
      <c r="F28" s="66"/>
      <c r="G28" s="64">
        <v>143</v>
      </c>
      <c r="H28" s="77"/>
      <c r="I28" s="77"/>
    </row>
    <row r="29" spans="1:11" ht="18.899999999999999" customHeight="1">
      <c r="B29" s="103"/>
      <c r="C29" s="77" t="s">
        <v>49</v>
      </c>
      <c r="D29" s="77"/>
      <c r="E29" s="64">
        <v>282</v>
      </c>
      <c r="F29" s="66"/>
      <c r="G29" s="64">
        <v>177</v>
      </c>
      <c r="H29" s="77"/>
      <c r="I29" s="77"/>
    </row>
    <row r="30" spans="1:11" ht="18.899999999999999" customHeight="1">
      <c r="B30" s="99"/>
      <c r="C30" s="77" t="s">
        <v>50</v>
      </c>
      <c r="D30" s="77"/>
      <c r="E30" s="64">
        <v>133</v>
      </c>
      <c r="F30" s="66"/>
      <c r="G30" s="64">
        <v>116</v>
      </c>
      <c r="H30" s="77"/>
      <c r="I30" s="77"/>
      <c r="K30" s="118"/>
    </row>
    <row r="31" spans="1:11" ht="18.899999999999999" customHeight="1">
      <c r="B31" s="99"/>
      <c r="C31" s="77" t="s">
        <v>51</v>
      </c>
      <c r="D31" s="77"/>
      <c r="E31" s="64">
        <v>30</v>
      </c>
      <c r="F31" s="66"/>
      <c r="G31" s="64">
        <v>37</v>
      </c>
      <c r="H31" s="77"/>
      <c r="I31" s="77"/>
      <c r="K31" s="118"/>
    </row>
    <row r="32" spans="1:11" ht="18.899999999999999" customHeight="1">
      <c r="B32" s="99"/>
      <c r="C32" s="77" t="s">
        <v>35</v>
      </c>
      <c r="D32" s="77"/>
      <c r="E32" s="67">
        <v>2635</v>
      </c>
      <c r="F32" s="66"/>
      <c r="G32" s="67">
        <v>2194</v>
      </c>
      <c r="H32" s="77"/>
      <c r="I32" s="77"/>
      <c r="K32" s="118"/>
    </row>
    <row r="33" spans="2:11" ht="18.899999999999999" customHeight="1">
      <c r="B33" s="77" t="s">
        <v>52</v>
      </c>
      <c r="C33" s="77"/>
      <c r="D33" s="77"/>
      <c r="E33" s="64">
        <f>SUM(E26:E32)</f>
        <v>3440</v>
      </c>
      <c r="F33" s="66"/>
      <c r="G33" s="64">
        <f>SUM(G26:G32)</f>
        <v>2980</v>
      </c>
      <c r="H33" s="119"/>
      <c r="I33" s="77"/>
      <c r="J33" s="120"/>
    </row>
    <row r="34" spans="2:11" ht="18.899999999999999" customHeight="1">
      <c r="B34" s="77" t="s">
        <v>53</v>
      </c>
      <c r="D34" s="77"/>
      <c r="E34" s="64">
        <v>2306</v>
      </c>
      <c r="F34" s="66"/>
      <c r="G34" s="64">
        <v>2313</v>
      </c>
      <c r="H34" s="77"/>
      <c r="I34" s="77"/>
    </row>
    <row r="35" spans="2:11" ht="18.899999999999999" customHeight="1">
      <c r="B35" s="77" t="s">
        <v>54</v>
      </c>
      <c r="C35" s="77"/>
      <c r="D35" s="77"/>
      <c r="E35" s="64">
        <v>587</v>
      </c>
      <c r="F35" s="66"/>
      <c r="G35" s="64">
        <v>626</v>
      </c>
      <c r="H35" s="77"/>
    </row>
    <row r="36" spans="2:11" ht="18.899999999999999" customHeight="1">
      <c r="B36" s="77" t="s">
        <v>55</v>
      </c>
      <c r="C36" s="77"/>
      <c r="D36" s="77"/>
      <c r="E36" s="64">
        <v>210</v>
      </c>
      <c r="F36" s="66"/>
      <c r="G36" s="64">
        <v>215</v>
      </c>
      <c r="H36" s="77"/>
    </row>
    <row r="37" spans="2:11" ht="18.899999999999999" customHeight="1">
      <c r="B37" s="77" t="s">
        <v>56</v>
      </c>
      <c r="C37" s="77"/>
      <c r="D37" s="77"/>
      <c r="E37" s="72">
        <v>154</v>
      </c>
      <c r="F37" s="66"/>
      <c r="G37" s="72">
        <v>159</v>
      </c>
      <c r="H37" s="77"/>
    </row>
    <row r="38" spans="2:11" ht="18.899999999999999" customHeight="1">
      <c r="B38" s="77" t="s">
        <v>57</v>
      </c>
      <c r="C38" s="77"/>
      <c r="D38" s="77"/>
      <c r="E38" s="54">
        <f>SUM(E33:E37)</f>
        <v>6697</v>
      </c>
      <c r="F38" s="66"/>
      <c r="G38" s="54">
        <f>SUM(G33:G37)</f>
        <v>6293</v>
      </c>
      <c r="H38" s="77"/>
    </row>
    <row r="39" spans="2:11" ht="12.75" customHeight="1">
      <c r="B39" s="77"/>
      <c r="C39" s="77"/>
      <c r="D39" s="77"/>
      <c r="E39" s="64"/>
      <c r="F39" s="31"/>
      <c r="G39" s="64"/>
      <c r="H39" s="77"/>
    </row>
    <row r="40" spans="2:11">
      <c r="B40" s="103" t="s">
        <v>58</v>
      </c>
      <c r="C40" s="77"/>
      <c r="D40" s="77"/>
      <c r="E40" s="64"/>
      <c r="F40" s="31"/>
      <c r="G40" s="64"/>
      <c r="H40" s="77"/>
    </row>
    <row r="41" spans="2:11" ht="15.75" customHeight="1">
      <c r="B41" s="103" t="s">
        <v>59</v>
      </c>
      <c r="C41" s="77"/>
      <c r="D41" s="77"/>
      <c r="E41" s="73"/>
      <c r="F41" s="73"/>
      <c r="G41" s="73"/>
      <c r="H41" s="25"/>
    </row>
    <row r="42" spans="2:11" ht="18.899999999999999" customHeight="1">
      <c r="B42" s="77" t="s">
        <v>117</v>
      </c>
      <c r="C42" s="77"/>
      <c r="D42" s="77"/>
      <c r="E42" s="73"/>
      <c r="F42" s="73"/>
      <c r="G42" s="73"/>
      <c r="H42" s="25"/>
    </row>
    <row r="43" spans="2:11" ht="18.899999999999999" customHeight="1">
      <c r="B43" s="77"/>
      <c r="C43" s="77" t="s">
        <v>94</v>
      </c>
      <c r="D43" s="77"/>
      <c r="E43" s="64">
        <v>2</v>
      </c>
      <c r="F43" s="64"/>
      <c r="G43" s="64">
        <v>2</v>
      </c>
      <c r="H43" s="25"/>
    </row>
    <row r="44" spans="2:11" ht="18.899999999999999" customHeight="1">
      <c r="C44" s="77" t="s">
        <v>95</v>
      </c>
      <c r="D44" s="77"/>
      <c r="E44" s="64">
        <v>3243</v>
      </c>
      <c r="F44" s="64"/>
      <c r="G44" s="64">
        <v>3222</v>
      </c>
      <c r="H44" s="25"/>
    </row>
    <row r="45" spans="2:11" ht="18.899999999999999" customHeight="1">
      <c r="C45" s="77" t="s">
        <v>96</v>
      </c>
      <c r="D45" s="77"/>
      <c r="E45" s="64">
        <v>-94</v>
      </c>
      <c r="F45" s="64"/>
      <c r="G45" s="64">
        <v>-41</v>
      </c>
      <c r="H45" s="25"/>
    </row>
    <row r="46" spans="2:11" ht="18.899999999999999" customHeight="1">
      <c r="C46" s="77" t="s">
        <v>97</v>
      </c>
      <c r="D46" s="73"/>
      <c r="E46" s="64">
        <v>-883</v>
      </c>
      <c r="F46" s="64"/>
      <c r="G46" s="64">
        <v>-682</v>
      </c>
      <c r="H46" s="25"/>
    </row>
    <row r="47" spans="2:11" ht="18.899999999999999" customHeight="1">
      <c r="C47" s="77" t="s">
        <v>98</v>
      </c>
      <c r="D47" s="77"/>
      <c r="E47" s="72">
        <v>3276</v>
      </c>
      <c r="F47" s="64"/>
      <c r="G47" s="72">
        <v>3292</v>
      </c>
      <c r="H47" s="25"/>
      <c r="K47" s="121"/>
    </row>
    <row r="48" spans="2:11" ht="18.899999999999999" customHeight="1">
      <c r="B48" s="77" t="s">
        <v>118</v>
      </c>
      <c r="C48" s="77"/>
      <c r="D48" s="77"/>
      <c r="E48" s="31">
        <f>SUM(E43:E47)</f>
        <v>5544</v>
      </c>
      <c r="F48" s="31"/>
      <c r="G48" s="31">
        <f>SUM(G43:G47)</f>
        <v>5793</v>
      </c>
      <c r="H48" s="6"/>
    </row>
    <row r="49" spans="2:8" ht="18.899999999999999" customHeight="1">
      <c r="B49" s="77" t="s">
        <v>60</v>
      </c>
      <c r="C49" s="77"/>
      <c r="D49" s="77"/>
      <c r="E49" s="72">
        <v>1</v>
      </c>
      <c r="F49" s="64"/>
      <c r="G49" s="72">
        <v>1</v>
      </c>
      <c r="H49" s="25"/>
    </row>
    <row r="50" spans="2:8" ht="18.899999999999999" customHeight="1">
      <c r="B50" s="77" t="s">
        <v>61</v>
      </c>
      <c r="E50" s="72">
        <f>E49+E48</f>
        <v>5545</v>
      </c>
      <c r="F50" s="64"/>
      <c r="G50" s="72">
        <f>G49+G48</f>
        <v>5794</v>
      </c>
    </row>
    <row r="51" spans="2:8" ht="18.899999999999999" customHeight="1" thickBot="1">
      <c r="B51" s="77" t="s">
        <v>62</v>
      </c>
      <c r="E51" s="74">
        <f>E50+E38</f>
        <v>12242</v>
      </c>
      <c r="F51" s="110"/>
      <c r="G51" s="74">
        <f>G50+G38</f>
        <v>12087</v>
      </c>
    </row>
    <row r="52" spans="2:8" ht="13.8" thickTop="1"/>
    <row r="54" spans="2:8">
      <c r="E54" s="76"/>
      <c r="G54" s="76"/>
    </row>
    <row r="55" spans="2:8">
      <c r="D55" s="77"/>
      <c r="E55" s="77"/>
      <c r="F55" s="77"/>
      <c r="G55" s="77"/>
      <c r="H55" s="77"/>
    </row>
    <row r="56" spans="2:8">
      <c r="D56" s="77"/>
      <c r="E56" s="77"/>
      <c r="F56" s="77"/>
      <c r="G56" s="77"/>
      <c r="H56" s="77"/>
    </row>
  </sheetData>
  <mergeCells count="3">
    <mergeCell ref="A1:I1"/>
    <mergeCell ref="A2:I2"/>
    <mergeCell ref="A3:I3"/>
  </mergeCells>
  <printOptions horizontalCentered="1"/>
  <pageMargins left="0.5" right="0.5" top="0.32" bottom="0.75" header="0.17" footer="0.5"/>
  <pageSetup scale="76" orientation="portrait" r:id="rId1"/>
  <headerFooter alignWithMargins="0"/>
  <ignoredErrors>
    <ignoredError sqref="F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7"/>
  <sheetViews>
    <sheetView showGridLines="0" zoomScale="90" zoomScaleNormal="90" workbookViewId="0">
      <selection sqref="A1:XFD1"/>
    </sheetView>
  </sheetViews>
  <sheetFormatPr defaultColWidth="6.33203125" defaultRowHeight="12.6"/>
  <cols>
    <col min="1" max="1" width="83" style="32" customWidth="1"/>
    <col min="2" max="2" width="7.33203125" style="32" customWidth="1"/>
    <col min="3" max="3" width="18.88671875" style="32" bestFit="1" customWidth="1"/>
    <col min="4" max="4" width="1.109375" style="32" customWidth="1"/>
    <col min="5" max="5" width="19.5546875" style="32" bestFit="1" customWidth="1"/>
    <col min="6" max="6" width="1.109375" style="32" customWidth="1"/>
    <col min="7" max="7" width="18.88671875" style="32" bestFit="1" customWidth="1"/>
    <col min="8" max="8" width="1.33203125" style="147" customWidth="1"/>
    <col min="9" max="9" width="7.6640625" style="32" bestFit="1" customWidth="1"/>
    <col min="10" max="10" width="8.33203125" style="32" bestFit="1" customWidth="1"/>
    <col min="11" max="16384" width="6.33203125" style="32"/>
  </cols>
  <sheetData>
    <row r="1" spans="1:15">
      <c r="A1" s="225" t="s">
        <v>0</v>
      </c>
      <c r="B1" s="225"/>
      <c r="C1" s="225"/>
      <c r="D1" s="225"/>
      <c r="E1" s="225"/>
      <c r="F1" s="225"/>
      <c r="G1" s="225"/>
      <c r="H1" s="225"/>
    </row>
    <row r="2" spans="1:15">
      <c r="A2" s="225" t="s">
        <v>90</v>
      </c>
      <c r="B2" s="225"/>
      <c r="C2" s="225"/>
      <c r="D2" s="225"/>
      <c r="E2" s="225"/>
      <c r="F2" s="225"/>
      <c r="G2" s="225"/>
      <c r="H2" s="225"/>
    </row>
    <row r="3" spans="1:15">
      <c r="A3" s="225" t="s">
        <v>91</v>
      </c>
      <c r="B3" s="225"/>
      <c r="C3" s="225"/>
      <c r="D3" s="225"/>
      <c r="E3" s="225"/>
      <c r="F3" s="225"/>
      <c r="G3" s="225"/>
      <c r="H3" s="225"/>
    </row>
    <row r="4" spans="1:15">
      <c r="A4" s="225" t="s">
        <v>8</v>
      </c>
      <c r="B4" s="225"/>
      <c r="C4" s="225"/>
      <c r="D4" s="225"/>
      <c r="E4" s="225"/>
      <c r="F4" s="225"/>
      <c r="G4" s="225"/>
      <c r="H4" s="225"/>
    </row>
    <row r="5" spans="1:15">
      <c r="A5" s="225" t="s">
        <v>3</v>
      </c>
      <c r="B5" s="225"/>
      <c r="C5" s="225"/>
      <c r="D5" s="225"/>
      <c r="E5" s="225"/>
      <c r="F5" s="225"/>
      <c r="G5" s="225"/>
      <c r="H5" s="225"/>
    </row>
    <row r="6" spans="1:15">
      <c r="A6" s="210"/>
      <c r="B6" s="210"/>
      <c r="C6" s="210"/>
      <c r="D6" s="210"/>
      <c r="E6" s="210"/>
      <c r="F6" s="210"/>
      <c r="G6" s="210"/>
    </row>
    <row r="7" spans="1:15">
      <c r="A7" s="210"/>
      <c r="B7" s="210"/>
      <c r="C7" s="210"/>
      <c r="D7" s="210"/>
      <c r="E7" s="210"/>
      <c r="F7" s="210"/>
      <c r="G7" s="210"/>
    </row>
    <row r="8" spans="1:15" ht="17.25" customHeight="1">
      <c r="A8" s="210"/>
      <c r="B8" s="210"/>
      <c r="C8" s="222" t="s">
        <v>68</v>
      </c>
      <c r="D8" s="222"/>
      <c r="E8" s="222"/>
      <c r="F8" s="222"/>
      <c r="G8" s="222"/>
    </row>
    <row r="9" spans="1:15" ht="17.25" customHeight="1">
      <c r="B9" s="210"/>
      <c r="C9" s="209" t="s">
        <v>170</v>
      </c>
      <c r="D9" s="65"/>
      <c r="E9" s="209" t="s">
        <v>27</v>
      </c>
      <c r="F9" s="65"/>
      <c r="G9" s="209" t="s">
        <v>170</v>
      </c>
    </row>
    <row r="10" spans="1:15" ht="17.25" customHeight="1">
      <c r="B10" s="210"/>
      <c r="C10" s="1" t="s">
        <v>171</v>
      </c>
      <c r="D10" s="65"/>
      <c r="E10" s="1" t="s">
        <v>113</v>
      </c>
      <c r="F10" s="65"/>
      <c r="G10" s="1" t="s">
        <v>113</v>
      </c>
      <c r="H10" s="32"/>
    </row>
    <row r="11" spans="1:15" ht="17.25" customHeight="1">
      <c r="A11" s="62" t="s">
        <v>119</v>
      </c>
      <c r="B11" s="45"/>
      <c r="C11" s="138">
        <f>'Income Statement'!C46</f>
        <v>9</v>
      </c>
      <c r="D11" s="68">
        <v>43</v>
      </c>
      <c r="E11" s="138">
        <f>'Income Statement'!E46</f>
        <v>87</v>
      </c>
      <c r="G11" s="138">
        <f>'Income Statement'!G46</f>
        <v>103</v>
      </c>
      <c r="H11" s="2"/>
    </row>
    <row r="12" spans="1:15" ht="6.75" customHeight="1">
      <c r="A12" s="43"/>
      <c r="B12" s="43"/>
      <c r="C12" s="63"/>
      <c r="D12" s="63"/>
      <c r="E12" s="63"/>
      <c r="F12" s="69"/>
      <c r="G12" s="63"/>
      <c r="J12" s="98"/>
    </row>
    <row r="13" spans="1:15" ht="15" customHeight="1">
      <c r="A13" s="32" t="s">
        <v>69</v>
      </c>
    </row>
    <row r="14" spans="1:15" ht="8.25" customHeight="1"/>
    <row r="15" spans="1:15" s="38" customFormat="1" ht="13.8">
      <c r="A15" s="33" t="s">
        <v>201</v>
      </c>
      <c r="B15" s="33"/>
      <c r="C15" s="36">
        <v>-13</v>
      </c>
      <c r="D15" s="37"/>
      <c r="E15" s="36">
        <v>0</v>
      </c>
      <c r="F15" s="37"/>
      <c r="G15" s="34">
        <v>0</v>
      </c>
      <c r="H15" s="147"/>
    </row>
    <row r="16" spans="1:15" ht="13.8">
      <c r="A16" s="33" t="s">
        <v>190</v>
      </c>
      <c r="C16" s="34">
        <v>150</v>
      </c>
      <c r="D16" s="35"/>
      <c r="E16" s="34">
        <v>0</v>
      </c>
      <c r="F16" s="35"/>
      <c r="G16" s="34">
        <v>0</v>
      </c>
      <c r="H16" s="13"/>
      <c r="J16" s="38"/>
      <c r="K16" s="38"/>
      <c r="L16" s="38"/>
      <c r="M16" s="38"/>
      <c r="N16" s="38"/>
      <c r="O16" s="38"/>
    </row>
    <row r="17" spans="1:8" ht="13.8">
      <c r="A17" s="33" t="s">
        <v>191</v>
      </c>
      <c r="C17" s="34">
        <v>31</v>
      </c>
      <c r="D17" s="35"/>
      <c r="E17" s="34">
        <v>0</v>
      </c>
      <c r="F17" s="35"/>
      <c r="G17" s="34">
        <v>1</v>
      </c>
      <c r="H17" s="13"/>
    </row>
    <row r="18" spans="1:8" ht="13.8">
      <c r="A18" s="33" t="s">
        <v>192</v>
      </c>
      <c r="C18" s="34">
        <v>15</v>
      </c>
      <c r="D18" s="35"/>
      <c r="E18" s="34">
        <v>16</v>
      </c>
      <c r="F18" s="35"/>
      <c r="G18" s="34">
        <v>18</v>
      </c>
      <c r="H18" s="13"/>
    </row>
    <row r="19" spans="1:8" s="38" customFormat="1" ht="13.8">
      <c r="A19" s="33" t="s">
        <v>193</v>
      </c>
      <c r="B19" s="33"/>
      <c r="C19" s="36">
        <v>12</v>
      </c>
      <c r="D19" s="37"/>
      <c r="E19" s="36">
        <v>0</v>
      </c>
      <c r="F19" s="37"/>
      <c r="G19" s="34">
        <v>0</v>
      </c>
      <c r="H19" s="147"/>
    </row>
    <row r="20" spans="1:8" s="38" customFormat="1" ht="13.8">
      <c r="A20" s="33" t="s">
        <v>175</v>
      </c>
      <c r="B20" s="33"/>
      <c r="C20" s="36">
        <v>0</v>
      </c>
      <c r="D20" s="37"/>
      <c r="E20" s="36">
        <v>49</v>
      </c>
      <c r="F20" s="37"/>
      <c r="G20" s="34">
        <v>0</v>
      </c>
      <c r="H20" s="147"/>
    </row>
    <row r="21" spans="1:8" s="38" customFormat="1" ht="13.8">
      <c r="A21" s="33" t="s">
        <v>176</v>
      </c>
      <c r="B21" s="33"/>
      <c r="C21" s="36">
        <v>0</v>
      </c>
      <c r="D21" s="37"/>
      <c r="E21" s="36">
        <v>35</v>
      </c>
      <c r="F21" s="37"/>
      <c r="G21" s="34">
        <v>28</v>
      </c>
      <c r="H21" s="147"/>
    </row>
    <row r="22" spans="1:8" s="38" customFormat="1">
      <c r="A22" s="33" t="s">
        <v>150</v>
      </c>
      <c r="B22" s="33"/>
      <c r="C22" s="36">
        <v>0</v>
      </c>
      <c r="D22" s="37"/>
      <c r="E22" s="36">
        <v>11</v>
      </c>
      <c r="F22" s="37"/>
      <c r="G22" s="34">
        <v>0</v>
      </c>
      <c r="H22" s="147"/>
    </row>
    <row r="23" spans="1:8" s="38" customFormat="1">
      <c r="A23" s="33" t="s">
        <v>141</v>
      </c>
      <c r="B23" s="33"/>
      <c r="C23" s="36">
        <v>0</v>
      </c>
      <c r="D23" s="37"/>
      <c r="E23" s="36">
        <v>2</v>
      </c>
      <c r="F23" s="37"/>
      <c r="G23" s="34">
        <v>0</v>
      </c>
      <c r="H23" s="147"/>
    </row>
    <row r="24" spans="1:8" s="38" customFormat="1">
      <c r="A24" s="150" t="s">
        <v>115</v>
      </c>
      <c r="B24" s="33"/>
      <c r="C24" s="134">
        <v>0</v>
      </c>
      <c r="D24" s="37"/>
      <c r="E24" s="134">
        <v>0</v>
      </c>
      <c r="F24" s="37"/>
      <c r="G24" s="134">
        <v>1</v>
      </c>
      <c r="H24" s="147"/>
    </row>
    <row r="25" spans="1:8" ht="17.25" customHeight="1">
      <c r="A25" s="33" t="s">
        <v>92</v>
      </c>
      <c r="B25" s="33"/>
      <c r="C25" s="36">
        <f>SUM(C15:C24)</f>
        <v>195</v>
      </c>
      <c r="D25" s="37"/>
      <c r="E25" s="36">
        <f>SUM(E15:E24)</f>
        <v>113</v>
      </c>
      <c r="F25" s="37"/>
      <c r="G25" s="36">
        <f>SUM(G15:G24)</f>
        <v>48</v>
      </c>
    </row>
    <row r="26" spans="1:8" ht="7.5" customHeight="1">
      <c r="A26" s="33"/>
      <c r="B26" s="33"/>
      <c r="C26" s="36"/>
      <c r="D26" s="37"/>
      <c r="E26" s="36"/>
      <c r="F26" s="37"/>
      <c r="G26" s="36"/>
    </row>
    <row r="27" spans="1:8" ht="15" customHeight="1">
      <c r="A27" s="33" t="s">
        <v>177</v>
      </c>
      <c r="B27" s="33"/>
      <c r="C27" s="134">
        <v>-66</v>
      </c>
      <c r="D27" s="37"/>
      <c r="E27" s="134">
        <v>-61</v>
      </c>
      <c r="F27" s="37"/>
      <c r="G27" s="134">
        <v>-15</v>
      </c>
      <c r="H27" s="13"/>
    </row>
    <row r="28" spans="1:8" ht="17.25" customHeight="1">
      <c r="A28" s="33" t="s">
        <v>70</v>
      </c>
      <c r="B28" s="33"/>
      <c r="C28" s="36">
        <f>SUM(C25:C27)</f>
        <v>129</v>
      </c>
      <c r="D28" s="35"/>
      <c r="E28" s="36">
        <f>SUM(E25:E27)</f>
        <v>52</v>
      </c>
      <c r="F28" s="35"/>
      <c r="G28" s="36">
        <f>SUM(G25:G27)</f>
        <v>33</v>
      </c>
    </row>
    <row r="29" spans="1:8" ht="9" customHeight="1">
      <c r="A29" s="33"/>
      <c r="B29" s="33"/>
      <c r="C29" s="34"/>
      <c r="D29" s="35"/>
      <c r="E29" s="34"/>
      <c r="F29" s="35"/>
      <c r="G29" s="34"/>
    </row>
    <row r="30" spans="1:8" ht="17.25" customHeight="1" thickBot="1">
      <c r="A30" s="39" t="s">
        <v>120</v>
      </c>
      <c r="B30" s="150"/>
      <c r="C30" s="40">
        <f>C11+C28</f>
        <v>138</v>
      </c>
      <c r="D30" s="41"/>
      <c r="E30" s="40">
        <f>E11+E28</f>
        <v>139</v>
      </c>
      <c r="F30" s="42"/>
      <c r="G30" s="40">
        <f>G11+G28</f>
        <v>136</v>
      </c>
    </row>
    <row r="31" spans="1:8" ht="13.2" thickTop="1">
      <c r="A31" s="43"/>
      <c r="B31" s="43"/>
      <c r="C31" s="44"/>
      <c r="D31" s="44"/>
      <c r="E31" s="44"/>
      <c r="G31" s="44"/>
    </row>
    <row r="32" spans="1:8" ht="17.25" customHeight="1">
      <c r="A32" s="45"/>
      <c r="B32" s="45"/>
      <c r="C32" s="44"/>
      <c r="D32" s="44"/>
      <c r="E32" s="44"/>
      <c r="G32" s="44"/>
    </row>
    <row r="33" spans="1:8" ht="17.25" customHeight="1">
      <c r="A33" s="62" t="s">
        <v>85</v>
      </c>
      <c r="C33" s="46">
        <f>'Income Statement'!C51</f>
        <v>5.2113491603937467E-2</v>
      </c>
      <c r="D33" s="46"/>
      <c r="E33" s="46">
        <f>'Income Statement'!E51</f>
        <v>0.5043478260869565</v>
      </c>
      <c r="G33" s="46">
        <f>'Income Statement'!G51</f>
        <v>0.59297639608520436</v>
      </c>
    </row>
    <row r="34" spans="1:8" ht="17.25" customHeight="1">
      <c r="A34" s="33" t="s">
        <v>71</v>
      </c>
      <c r="B34" s="33"/>
      <c r="C34" s="47">
        <f>C28/'Income Statement'!C57</f>
        <v>0.74696004632310364</v>
      </c>
      <c r="D34" s="48"/>
      <c r="E34" s="47">
        <f>E28/'Income Statement'!E57</f>
        <v>0.30144927536231886</v>
      </c>
      <c r="F34" s="48"/>
      <c r="G34" s="47">
        <f>G28/'Income Statement'!G57</f>
        <v>0.18998272884283249</v>
      </c>
    </row>
    <row r="35" spans="1:8" ht="6.75" customHeight="1">
      <c r="A35" s="33"/>
      <c r="B35" s="33"/>
      <c r="C35" s="49"/>
      <c r="D35" s="49"/>
      <c r="E35" s="49"/>
      <c r="G35" s="49"/>
    </row>
    <row r="36" spans="1:8" ht="17.25" customHeight="1" thickBot="1">
      <c r="A36" s="39" t="s">
        <v>86</v>
      </c>
      <c r="B36" s="39"/>
      <c r="C36" s="50">
        <f>SUM(C33:C34)</f>
        <v>0.79907353792704106</v>
      </c>
      <c r="D36" s="51"/>
      <c r="E36" s="50">
        <f>SUM(E33:E34)</f>
        <v>0.8057971014492753</v>
      </c>
      <c r="F36" s="42"/>
      <c r="G36" s="50">
        <f>SUM(G33:G34)</f>
        <v>0.78295912492803688</v>
      </c>
    </row>
    <row r="37" spans="1:8" ht="13.2" thickTop="1">
      <c r="C37" s="98"/>
    </row>
    <row r="38" spans="1:8">
      <c r="C38" s="52"/>
    </row>
    <row r="39" spans="1:8">
      <c r="C39" s="52"/>
    </row>
    <row r="40" spans="1:8">
      <c r="H40" s="13"/>
    </row>
    <row r="41" spans="1:8" ht="18" customHeight="1">
      <c r="C41" s="222" t="s">
        <v>68</v>
      </c>
      <c r="D41" s="222"/>
      <c r="E41" s="222"/>
      <c r="F41" s="222"/>
      <c r="G41" s="222"/>
      <c r="H41" s="13"/>
    </row>
    <row r="42" spans="1:8" ht="18" customHeight="1">
      <c r="C42" s="209" t="s">
        <v>170</v>
      </c>
      <c r="D42" s="65"/>
      <c r="E42" s="209" t="s">
        <v>27</v>
      </c>
      <c r="F42" s="65"/>
      <c r="G42" s="209" t="s">
        <v>170</v>
      </c>
      <c r="H42" s="149"/>
    </row>
    <row r="43" spans="1:8" ht="18" customHeight="1">
      <c r="C43" s="1" t="s">
        <v>171</v>
      </c>
      <c r="D43" s="65"/>
      <c r="E43" s="1" t="s">
        <v>113</v>
      </c>
      <c r="F43" s="65"/>
      <c r="G43" s="1" t="s">
        <v>113</v>
      </c>
      <c r="H43" s="32"/>
    </row>
    <row r="44" spans="1:8" ht="18" customHeight="1"/>
    <row r="45" spans="1:8" ht="18" customHeight="1">
      <c r="A45" s="62" t="s">
        <v>87</v>
      </c>
      <c r="B45" s="45"/>
      <c r="C45" s="138">
        <f>'Income Statement'!C36</f>
        <v>27</v>
      </c>
      <c r="D45" s="53"/>
      <c r="E45" s="138">
        <f>'Income Statement'!E36</f>
        <v>173</v>
      </c>
      <c r="F45" s="53"/>
      <c r="G45" s="138">
        <f>'Income Statement'!G36</f>
        <v>184</v>
      </c>
    </row>
    <row r="46" spans="1:8" ht="9.75" customHeight="1"/>
    <row r="47" spans="1:8">
      <c r="A47" s="32" t="s">
        <v>69</v>
      </c>
    </row>
    <row r="48" spans="1:8" ht="9.75" customHeight="1"/>
    <row r="49" spans="1:9" ht="13.8">
      <c r="A49" s="33" t="s">
        <v>190</v>
      </c>
      <c r="C49" s="34">
        <v>150</v>
      </c>
      <c r="D49" s="35"/>
      <c r="E49" s="34">
        <v>0</v>
      </c>
      <c r="F49" s="35"/>
      <c r="G49" s="34">
        <v>0</v>
      </c>
      <c r="H49" s="13"/>
    </row>
    <row r="50" spans="1:9" ht="13.8">
      <c r="A50" s="33" t="s">
        <v>191</v>
      </c>
      <c r="C50" s="34">
        <v>31</v>
      </c>
      <c r="D50" s="35"/>
      <c r="E50" s="34">
        <v>0</v>
      </c>
      <c r="F50" s="35"/>
      <c r="G50" s="34">
        <v>1</v>
      </c>
      <c r="H50" s="13"/>
    </row>
    <row r="51" spans="1:9" ht="13.8">
      <c r="A51" s="33" t="s">
        <v>192</v>
      </c>
      <c r="C51" s="34">
        <v>15</v>
      </c>
      <c r="D51" s="35"/>
      <c r="E51" s="34">
        <v>16</v>
      </c>
      <c r="F51" s="35"/>
      <c r="G51" s="34">
        <v>18</v>
      </c>
      <c r="H51" s="13"/>
    </row>
    <row r="52" spans="1:9" ht="13.8">
      <c r="A52" s="33" t="s">
        <v>193</v>
      </c>
      <c r="C52" s="34">
        <v>12</v>
      </c>
      <c r="D52" s="35"/>
      <c r="E52" s="34">
        <v>0</v>
      </c>
      <c r="F52" s="35"/>
      <c r="G52" s="34">
        <v>0</v>
      </c>
      <c r="H52" s="13"/>
    </row>
    <row r="53" spans="1:9" ht="13.8">
      <c r="A53" s="33" t="s">
        <v>176</v>
      </c>
      <c r="C53" s="34">
        <v>0</v>
      </c>
      <c r="D53" s="35"/>
      <c r="E53" s="34">
        <v>35</v>
      </c>
      <c r="F53" s="35"/>
      <c r="G53" s="34">
        <v>28</v>
      </c>
      <c r="H53" s="13"/>
    </row>
    <row r="54" spans="1:9">
      <c r="A54" s="33" t="s">
        <v>150</v>
      </c>
      <c r="C54" s="34">
        <v>0</v>
      </c>
      <c r="D54" s="35"/>
      <c r="E54" s="34">
        <v>11</v>
      </c>
      <c r="F54" s="35"/>
      <c r="G54" s="34">
        <v>0</v>
      </c>
      <c r="H54" s="13"/>
    </row>
    <row r="55" spans="1:9">
      <c r="A55" s="33" t="s">
        <v>141</v>
      </c>
      <c r="C55" s="34">
        <v>0</v>
      </c>
      <c r="D55" s="35"/>
      <c r="E55" s="34">
        <v>2</v>
      </c>
      <c r="F55" s="35"/>
      <c r="G55" s="34">
        <v>0</v>
      </c>
      <c r="H55" s="13"/>
    </row>
    <row r="56" spans="1:9">
      <c r="A56" s="33" t="s">
        <v>115</v>
      </c>
      <c r="C56" s="34">
        <v>0</v>
      </c>
      <c r="D56" s="35"/>
      <c r="E56" s="34">
        <v>0</v>
      </c>
      <c r="F56" s="35"/>
      <c r="G56" s="34">
        <v>1</v>
      </c>
      <c r="H56" s="13"/>
    </row>
    <row r="57" spans="1:9" ht="18" customHeight="1">
      <c r="A57" s="33" t="s">
        <v>93</v>
      </c>
      <c r="B57" s="33"/>
      <c r="C57" s="54">
        <f>SUM(C49:C56)</f>
        <v>208</v>
      </c>
      <c r="D57" s="31"/>
      <c r="E57" s="54">
        <f>SUM(E49:E56)</f>
        <v>64</v>
      </c>
      <c r="F57" s="34"/>
      <c r="G57" s="54">
        <f>SUM(G49:G56)</f>
        <v>48</v>
      </c>
      <c r="H57" s="13"/>
      <c r="I57" s="55"/>
    </row>
    <row r="58" spans="1:9" ht="18" customHeight="1">
      <c r="A58" s="33"/>
      <c r="B58" s="33"/>
      <c r="C58" s="56"/>
      <c r="D58" s="56"/>
      <c r="E58" s="56"/>
      <c r="G58" s="56"/>
      <c r="H58" s="13"/>
    </row>
    <row r="59" spans="1:9" ht="18" customHeight="1" thickBot="1">
      <c r="A59" s="39" t="s">
        <v>72</v>
      </c>
      <c r="B59" s="39"/>
      <c r="C59" s="40">
        <f>C45+C57</f>
        <v>235</v>
      </c>
      <c r="D59" s="57"/>
      <c r="E59" s="40">
        <f>E45+E57</f>
        <v>237</v>
      </c>
      <c r="F59" s="58"/>
      <c r="G59" s="40">
        <f>G45+G57</f>
        <v>232</v>
      </c>
      <c r="H59" s="13"/>
    </row>
    <row r="60" spans="1:9" ht="13.2" thickTop="1">
      <c r="H60" s="13"/>
    </row>
    <row r="62" spans="1:9" ht="18" customHeight="1">
      <c r="A62" s="80" t="s">
        <v>140</v>
      </c>
      <c r="B62" s="38"/>
      <c r="C62" s="15">
        <f>'Income Statement'!C21</f>
        <v>507</v>
      </c>
      <c r="D62" s="126"/>
      <c r="E62" s="15">
        <f>'Income Statement'!E21</f>
        <v>517</v>
      </c>
      <c r="F62" s="126"/>
      <c r="G62" s="15">
        <f>'Income Statement'!G21</f>
        <v>529</v>
      </c>
      <c r="H62" s="149"/>
    </row>
    <row r="63" spans="1:9" ht="18" customHeight="1">
      <c r="A63" s="38"/>
      <c r="B63" s="38"/>
      <c r="C63" s="38"/>
      <c r="D63" s="38"/>
      <c r="E63" s="38"/>
      <c r="F63" s="38"/>
      <c r="G63" s="38"/>
      <c r="H63" s="149"/>
    </row>
    <row r="64" spans="1:9" ht="18" customHeight="1">
      <c r="A64" s="43" t="s">
        <v>178</v>
      </c>
      <c r="B64" s="38"/>
      <c r="C64" s="60">
        <f>C59/C62</f>
        <v>0.46351084812623272</v>
      </c>
      <c r="D64" s="38"/>
      <c r="E64" s="60">
        <f>E59/E62</f>
        <v>0.4584139264990329</v>
      </c>
      <c r="F64" s="38"/>
      <c r="G64" s="60">
        <f>G59/G62</f>
        <v>0.43856332703213613</v>
      </c>
      <c r="H64" s="149"/>
    </row>
    <row r="68" spans="1:8" s="173" customFormat="1" ht="11.4">
      <c r="A68" s="173" t="s">
        <v>202</v>
      </c>
      <c r="H68" s="174"/>
    </row>
    <row r="69" spans="1:8" s="173" customFormat="1" ht="11.4">
      <c r="A69" s="173" t="s">
        <v>218</v>
      </c>
      <c r="H69" s="174"/>
    </row>
    <row r="70" spans="1:8" s="173" customFormat="1" ht="11.4">
      <c r="A70" s="173" t="s">
        <v>221</v>
      </c>
      <c r="H70" s="174"/>
    </row>
    <row r="71" spans="1:8" s="173" customFormat="1" ht="11.4">
      <c r="A71" s="173" t="s">
        <v>219</v>
      </c>
      <c r="H71" s="174"/>
    </row>
    <row r="72" spans="1:8" ht="13.8">
      <c r="A72" s="211"/>
    </row>
    <row r="73" spans="1:8" s="173" customFormat="1" ht="11.4">
      <c r="A73" s="173" t="s">
        <v>194</v>
      </c>
      <c r="H73" s="174"/>
    </row>
    <row r="74" spans="1:8" s="173" customFormat="1" ht="11.4">
      <c r="A74" s="173" t="s">
        <v>197</v>
      </c>
      <c r="H74" s="174"/>
    </row>
    <row r="75" spans="1:8" s="173" customFormat="1" ht="11.4">
      <c r="A75" s="173" t="s">
        <v>181</v>
      </c>
      <c r="H75" s="174"/>
    </row>
    <row r="76" spans="1:8" s="173" customFormat="1" ht="11.4">
      <c r="A76" s="173" t="s">
        <v>182</v>
      </c>
      <c r="H76" s="174"/>
    </row>
    <row r="77" spans="1:8" s="173" customFormat="1" ht="11.4">
      <c r="A77" s="173" t="s">
        <v>183</v>
      </c>
      <c r="H77" s="174"/>
    </row>
    <row r="78" spans="1:8" s="173" customFormat="1" ht="11.4">
      <c r="H78" s="174"/>
    </row>
    <row r="79" spans="1:8" s="173" customFormat="1" ht="11.4">
      <c r="A79" s="173" t="s">
        <v>230</v>
      </c>
      <c r="H79" s="174"/>
    </row>
    <row r="80" spans="1:8" s="173" customFormat="1" ht="11.4">
      <c r="A80" s="173" t="s">
        <v>231</v>
      </c>
      <c r="H80" s="174"/>
    </row>
    <row r="81" spans="1:8" s="173" customFormat="1" ht="11.4">
      <c r="A81" s="173" t="s">
        <v>232</v>
      </c>
      <c r="H81" s="174"/>
    </row>
    <row r="82" spans="1:8" s="173" customFormat="1" ht="11.4">
      <c r="A82" s="173" t="s">
        <v>234</v>
      </c>
      <c r="H82" s="174"/>
    </row>
    <row r="83" spans="1:8" s="173" customFormat="1" ht="11.4">
      <c r="A83" s="173" t="s">
        <v>233</v>
      </c>
      <c r="H83" s="174"/>
    </row>
    <row r="84" spans="1:8" s="173" customFormat="1" ht="11.4">
      <c r="H84" s="174"/>
    </row>
    <row r="85" spans="1:8" s="173" customFormat="1" ht="11.4">
      <c r="A85" s="173" t="s">
        <v>198</v>
      </c>
      <c r="H85" s="174"/>
    </row>
    <row r="86" spans="1:8" s="173" customFormat="1" ht="11.4">
      <c r="A86" s="173" t="s">
        <v>199</v>
      </c>
      <c r="H86" s="174"/>
    </row>
    <row r="87" spans="1:8" s="173" customFormat="1" ht="11.4">
      <c r="A87" s="173" t="s">
        <v>200</v>
      </c>
      <c r="H87" s="174"/>
    </row>
    <row r="88" spans="1:8" s="173" customFormat="1" ht="11.4">
      <c r="H88" s="174"/>
    </row>
    <row r="89" spans="1:8" s="173" customFormat="1" ht="11.4">
      <c r="A89" s="173" t="s">
        <v>215</v>
      </c>
      <c r="H89" s="174"/>
    </row>
    <row r="90" spans="1:8" s="173" customFormat="1" ht="11.4">
      <c r="A90" s="173" t="s">
        <v>226</v>
      </c>
      <c r="H90" s="174"/>
    </row>
    <row r="91" spans="1:8" s="173" customFormat="1" ht="11.4">
      <c r="A91" s="173" t="s">
        <v>227</v>
      </c>
      <c r="H91" s="174"/>
    </row>
    <row r="92" spans="1:8" s="173" customFormat="1" ht="11.4">
      <c r="H92" s="174"/>
    </row>
    <row r="93" spans="1:8" s="173" customFormat="1" ht="11.4">
      <c r="A93" s="173" t="s">
        <v>184</v>
      </c>
      <c r="H93" s="174"/>
    </row>
    <row r="94" spans="1:8" s="173" customFormat="1" ht="11.4">
      <c r="A94" s="173" t="s">
        <v>185</v>
      </c>
      <c r="H94" s="174"/>
    </row>
    <row r="95" spans="1:8" s="173" customFormat="1" ht="11.4">
      <c r="H95" s="174"/>
    </row>
    <row r="96" spans="1:8" s="173" customFormat="1" ht="11.4">
      <c r="A96" s="173" t="s">
        <v>186</v>
      </c>
      <c r="H96" s="174"/>
    </row>
    <row r="97" spans="1:8" s="173" customFormat="1" ht="11.4">
      <c r="A97" s="173" t="s">
        <v>187</v>
      </c>
      <c r="H97" s="174"/>
    </row>
    <row r="98" spans="1:8" s="173" customFormat="1" ht="11.4">
      <c r="A98" s="173" t="s">
        <v>188</v>
      </c>
      <c r="H98" s="174"/>
    </row>
    <row r="99" spans="1:8" s="173" customFormat="1" ht="11.4">
      <c r="H99" s="174"/>
    </row>
    <row r="100" spans="1:8" s="173" customFormat="1" ht="11.4">
      <c r="A100" s="173" t="s">
        <v>203</v>
      </c>
      <c r="H100" s="174"/>
    </row>
    <row r="101" spans="1:8" s="173" customFormat="1" ht="11.4">
      <c r="A101" s="173" t="s">
        <v>204</v>
      </c>
      <c r="H101" s="174"/>
    </row>
    <row r="102" spans="1:8" s="173" customFormat="1" ht="11.4">
      <c r="H102" s="174"/>
    </row>
    <row r="103" spans="1:8" s="173" customFormat="1" ht="11.4">
      <c r="H103" s="174"/>
    </row>
    <row r="104" spans="1:8" s="173" customFormat="1" ht="11.4">
      <c r="A104" s="173" t="s">
        <v>222</v>
      </c>
      <c r="H104" s="174"/>
    </row>
    <row r="105" spans="1:8" s="173" customFormat="1" ht="11.4">
      <c r="H105" s="174"/>
    </row>
    <row r="106" spans="1:8" s="173" customFormat="1" ht="11.4">
      <c r="H106" s="174"/>
    </row>
    <row r="107" spans="1:8" s="173" customFormat="1" ht="11.4">
      <c r="H107" s="174"/>
    </row>
    <row r="108" spans="1:8" s="173" customFormat="1" ht="11.4">
      <c r="H108" s="174"/>
    </row>
    <row r="109" spans="1:8" s="173" customFormat="1" ht="11.4">
      <c r="H109" s="174"/>
    </row>
    <row r="110" spans="1:8" s="173" customFormat="1" ht="11.4">
      <c r="H110" s="174"/>
    </row>
    <row r="111" spans="1:8" s="173" customFormat="1" ht="11.4">
      <c r="H111" s="174"/>
    </row>
    <row r="112" spans="1:8" s="173" customFormat="1" ht="11.4">
      <c r="H112" s="174"/>
    </row>
    <row r="113" spans="8:8" s="173" customFormat="1" ht="11.4">
      <c r="H113" s="174"/>
    </row>
    <row r="114" spans="8:8" s="173" customFormat="1" ht="11.4">
      <c r="H114" s="174"/>
    </row>
    <row r="115" spans="8:8" s="173" customFormat="1" ht="11.4">
      <c r="H115" s="174"/>
    </row>
    <row r="116" spans="8:8" s="173" customFormat="1" ht="11.4">
      <c r="H116" s="174"/>
    </row>
    <row r="117" spans="8:8" s="173" customFormat="1" ht="11.4">
      <c r="H117" s="174"/>
    </row>
    <row r="118" spans="8:8" s="173" customFormat="1" ht="11.4">
      <c r="H118" s="174"/>
    </row>
    <row r="119" spans="8:8" s="173" customFormat="1" ht="11.4">
      <c r="H119" s="174"/>
    </row>
    <row r="120" spans="8:8" s="173" customFormat="1" ht="11.4">
      <c r="H120" s="174"/>
    </row>
    <row r="121" spans="8:8" s="173" customFormat="1" ht="11.4">
      <c r="H121" s="174"/>
    </row>
    <row r="122" spans="8:8" s="173" customFormat="1" ht="11.4">
      <c r="H122" s="174"/>
    </row>
    <row r="123" spans="8:8" s="173" customFormat="1" ht="11.4">
      <c r="H123" s="174"/>
    </row>
    <row r="124" spans="8:8" s="173" customFormat="1" ht="11.4">
      <c r="H124" s="174"/>
    </row>
    <row r="125" spans="8:8" s="173" customFormat="1" ht="11.4">
      <c r="H125" s="174"/>
    </row>
    <row r="126" spans="8:8" s="173" customFormat="1" ht="11.4">
      <c r="H126" s="174"/>
    </row>
    <row r="127" spans="8:8" s="173" customFormat="1" ht="11.4">
      <c r="H127" s="174"/>
    </row>
    <row r="128" spans="8:8" s="173" customFormat="1" ht="11.4">
      <c r="H128" s="174"/>
    </row>
    <row r="129" spans="8:8" s="173" customFormat="1" ht="11.4">
      <c r="H129" s="174"/>
    </row>
    <row r="130" spans="8:8" s="173" customFormat="1" ht="11.4">
      <c r="H130" s="174"/>
    </row>
    <row r="131" spans="8:8" s="173" customFormat="1" ht="11.4">
      <c r="H131" s="174"/>
    </row>
    <row r="132" spans="8:8" s="173" customFormat="1" ht="11.4">
      <c r="H132" s="174"/>
    </row>
    <row r="133" spans="8:8" s="173" customFormat="1" ht="11.4">
      <c r="H133" s="174"/>
    </row>
    <row r="134" spans="8:8" s="173" customFormat="1" ht="11.4">
      <c r="H134" s="174"/>
    </row>
    <row r="135" spans="8:8" s="173" customFormat="1" ht="11.4">
      <c r="H135" s="174"/>
    </row>
    <row r="136" spans="8:8" s="173" customFormat="1" ht="11.4">
      <c r="H136" s="174"/>
    </row>
    <row r="137" spans="8:8" s="173" customFormat="1" ht="11.4">
      <c r="H137" s="174"/>
    </row>
    <row r="138" spans="8:8" s="173" customFormat="1" ht="11.4">
      <c r="H138" s="174"/>
    </row>
    <row r="139" spans="8:8" s="173" customFormat="1" ht="11.4">
      <c r="H139" s="174"/>
    </row>
    <row r="140" spans="8:8" s="173" customFormat="1" ht="11.4">
      <c r="H140" s="174"/>
    </row>
    <row r="141" spans="8:8" s="173" customFormat="1" ht="11.4">
      <c r="H141" s="174"/>
    </row>
    <row r="142" spans="8:8" s="173" customFormat="1" ht="11.4">
      <c r="H142" s="174"/>
    </row>
    <row r="143" spans="8:8" s="173" customFormat="1" ht="11.4">
      <c r="H143" s="174"/>
    </row>
    <row r="144" spans="8:8" s="173" customFormat="1" ht="11.4">
      <c r="H144" s="174"/>
    </row>
    <row r="145" spans="8:8" s="173" customFormat="1" ht="11.4">
      <c r="H145" s="174"/>
    </row>
    <row r="146" spans="8:8" s="173" customFormat="1" ht="11.4">
      <c r="H146" s="174"/>
    </row>
    <row r="147" spans="8:8" s="173" customFormat="1" ht="11.4">
      <c r="H147" s="174"/>
    </row>
    <row r="148" spans="8:8" s="173" customFormat="1" ht="11.4">
      <c r="H148" s="174"/>
    </row>
    <row r="149" spans="8:8" s="173" customFormat="1" ht="11.4">
      <c r="H149" s="174"/>
    </row>
    <row r="150" spans="8:8" s="173" customFormat="1" ht="11.4">
      <c r="H150" s="174"/>
    </row>
    <row r="151" spans="8:8" s="173" customFormat="1" ht="11.4">
      <c r="H151" s="174"/>
    </row>
    <row r="152" spans="8:8" s="173" customFormat="1" ht="11.4">
      <c r="H152" s="174"/>
    </row>
    <row r="153" spans="8:8" s="173" customFormat="1" ht="11.4">
      <c r="H153" s="174"/>
    </row>
    <row r="154" spans="8:8" s="173" customFormat="1" ht="11.4">
      <c r="H154" s="174"/>
    </row>
    <row r="155" spans="8:8" s="173" customFormat="1" ht="11.4">
      <c r="H155" s="174"/>
    </row>
    <row r="156" spans="8:8" s="173" customFormat="1" ht="11.4">
      <c r="H156" s="174"/>
    </row>
    <row r="157" spans="8:8" s="173" customFormat="1" ht="11.4">
      <c r="H157" s="174"/>
    </row>
    <row r="158" spans="8:8" s="173" customFormat="1" ht="11.4">
      <c r="H158" s="174"/>
    </row>
    <row r="159" spans="8:8" s="173" customFormat="1" ht="11.4">
      <c r="H159" s="174"/>
    </row>
    <row r="160" spans="8:8" s="173" customFormat="1" ht="11.4">
      <c r="H160" s="174"/>
    </row>
    <row r="161" spans="8:8" s="173" customFormat="1" ht="11.4">
      <c r="H161" s="174"/>
    </row>
    <row r="162" spans="8:8" s="173" customFormat="1" ht="11.4">
      <c r="H162" s="174"/>
    </row>
    <row r="163" spans="8:8" s="173" customFormat="1" ht="11.4">
      <c r="H163" s="174"/>
    </row>
    <row r="164" spans="8:8" s="173" customFormat="1" ht="11.4">
      <c r="H164" s="174"/>
    </row>
    <row r="165" spans="8:8" s="173" customFormat="1" ht="11.4">
      <c r="H165" s="174"/>
    </row>
    <row r="166" spans="8:8" s="173" customFormat="1" ht="11.4">
      <c r="H166" s="174"/>
    </row>
    <row r="167" spans="8:8" s="173" customFormat="1" ht="11.4">
      <c r="H167" s="174"/>
    </row>
    <row r="168" spans="8:8" s="173" customFormat="1" ht="11.4">
      <c r="H168" s="174"/>
    </row>
    <row r="169" spans="8:8" s="173" customFormat="1" ht="11.4">
      <c r="H169" s="174"/>
    </row>
    <row r="170" spans="8:8" s="173" customFormat="1" ht="11.4">
      <c r="H170" s="174"/>
    </row>
    <row r="171" spans="8:8" s="173" customFormat="1" ht="11.4">
      <c r="H171" s="174"/>
    </row>
    <row r="172" spans="8:8" s="173" customFormat="1" ht="11.4">
      <c r="H172" s="174"/>
    </row>
    <row r="173" spans="8:8" s="173" customFormat="1" ht="11.4">
      <c r="H173" s="174"/>
    </row>
    <row r="174" spans="8:8" s="173" customFormat="1" ht="11.4">
      <c r="H174" s="174"/>
    </row>
    <row r="175" spans="8:8" s="173" customFormat="1" ht="11.4">
      <c r="H175" s="174"/>
    </row>
    <row r="176" spans="8:8" s="173" customFormat="1" ht="11.4">
      <c r="H176" s="174"/>
    </row>
    <row r="177" spans="8:8" s="173" customFormat="1" ht="11.4">
      <c r="H177" s="174"/>
    </row>
    <row r="178" spans="8:8" s="173" customFormat="1" ht="11.4">
      <c r="H178" s="174"/>
    </row>
    <row r="179" spans="8:8" s="173" customFormat="1" ht="11.4">
      <c r="H179" s="174"/>
    </row>
    <row r="180" spans="8:8" s="173" customFormat="1" ht="11.4">
      <c r="H180" s="174"/>
    </row>
    <row r="181" spans="8:8" s="173" customFormat="1" ht="11.4">
      <c r="H181" s="174"/>
    </row>
    <row r="182" spans="8:8" s="173" customFormat="1" ht="11.4">
      <c r="H182" s="174"/>
    </row>
    <row r="183" spans="8:8" s="173" customFormat="1" ht="11.4">
      <c r="H183" s="174"/>
    </row>
    <row r="184" spans="8:8" s="173" customFormat="1" ht="11.4">
      <c r="H184" s="174"/>
    </row>
    <row r="185" spans="8:8" s="173" customFormat="1" ht="11.4">
      <c r="H185" s="174"/>
    </row>
    <row r="186" spans="8:8" s="173" customFormat="1" ht="11.4">
      <c r="H186" s="174"/>
    </row>
    <row r="187" spans="8:8" s="173" customFormat="1" ht="11.4">
      <c r="H187" s="174"/>
    </row>
    <row r="188" spans="8:8" s="173" customFormat="1" ht="11.4">
      <c r="H188" s="174"/>
    </row>
    <row r="189" spans="8:8" s="173" customFormat="1" ht="11.4">
      <c r="H189" s="174"/>
    </row>
    <row r="190" spans="8:8" s="173" customFormat="1" ht="11.4">
      <c r="H190" s="174"/>
    </row>
    <row r="191" spans="8:8" s="173" customFormat="1" ht="11.4">
      <c r="H191" s="174"/>
    </row>
    <row r="192" spans="8:8" s="173" customFormat="1" ht="11.4">
      <c r="H192" s="174"/>
    </row>
    <row r="193" spans="8:8" s="173" customFormat="1" ht="11.4">
      <c r="H193" s="174"/>
    </row>
    <row r="194" spans="8:8" s="173" customFormat="1" ht="11.4">
      <c r="H194" s="174"/>
    </row>
    <row r="195" spans="8:8" s="173" customFormat="1" ht="11.4">
      <c r="H195" s="174"/>
    </row>
    <row r="196" spans="8:8" s="173" customFormat="1" ht="11.4">
      <c r="H196" s="174"/>
    </row>
    <row r="197" spans="8:8" s="173" customFormat="1" ht="11.4">
      <c r="H197" s="174"/>
    </row>
    <row r="198" spans="8:8" s="173" customFormat="1" ht="11.4">
      <c r="H198" s="174"/>
    </row>
    <row r="199" spans="8:8" s="173" customFormat="1" ht="11.4">
      <c r="H199" s="174"/>
    </row>
    <row r="200" spans="8:8" s="173" customFormat="1" ht="11.4">
      <c r="H200" s="174"/>
    </row>
    <row r="201" spans="8:8" s="173" customFormat="1" ht="11.4">
      <c r="H201" s="174"/>
    </row>
    <row r="202" spans="8:8" s="173" customFormat="1" ht="11.4">
      <c r="H202" s="174"/>
    </row>
    <row r="203" spans="8:8" s="173" customFormat="1" ht="11.4">
      <c r="H203" s="174"/>
    </row>
    <row r="204" spans="8:8" s="173" customFormat="1" ht="11.4">
      <c r="H204" s="174"/>
    </row>
    <row r="205" spans="8:8" s="173" customFormat="1" ht="11.4">
      <c r="H205" s="174"/>
    </row>
    <row r="206" spans="8:8" s="173" customFormat="1" ht="11.4">
      <c r="H206" s="174"/>
    </row>
    <row r="207" spans="8:8" s="173" customFormat="1" ht="11.4">
      <c r="H207" s="174"/>
    </row>
    <row r="208" spans="8:8" s="173" customFormat="1" ht="11.4">
      <c r="H208" s="174"/>
    </row>
    <row r="209" spans="8:8" s="173" customFormat="1" ht="11.4">
      <c r="H209" s="174"/>
    </row>
    <row r="210" spans="8:8" s="173" customFormat="1" ht="11.4">
      <c r="H210" s="174"/>
    </row>
    <row r="211" spans="8:8" s="173" customFormat="1" ht="11.4">
      <c r="H211" s="174"/>
    </row>
    <row r="212" spans="8:8" s="173" customFormat="1" ht="11.4">
      <c r="H212" s="174"/>
    </row>
    <row r="213" spans="8:8" s="173" customFormat="1" ht="11.4">
      <c r="H213" s="174"/>
    </row>
    <row r="214" spans="8:8" s="173" customFormat="1" ht="11.4">
      <c r="H214" s="174"/>
    </row>
    <row r="215" spans="8:8" s="173" customFormat="1" ht="11.4">
      <c r="H215" s="174"/>
    </row>
    <row r="216" spans="8:8" s="173" customFormat="1" ht="11.4">
      <c r="H216" s="174"/>
    </row>
    <row r="217" spans="8:8" s="173" customFormat="1" ht="11.4">
      <c r="H217" s="174"/>
    </row>
    <row r="218" spans="8:8" s="173" customFormat="1" ht="11.4">
      <c r="H218" s="174"/>
    </row>
    <row r="219" spans="8:8" s="173" customFormat="1" ht="11.4">
      <c r="H219" s="174"/>
    </row>
    <row r="220" spans="8:8" s="173" customFormat="1" ht="11.4">
      <c r="H220" s="174"/>
    </row>
    <row r="221" spans="8:8" s="173" customFormat="1" ht="11.4">
      <c r="H221" s="174"/>
    </row>
    <row r="222" spans="8:8" s="173" customFormat="1" ht="11.4">
      <c r="H222" s="174"/>
    </row>
    <row r="223" spans="8:8" s="173" customFormat="1" ht="11.4">
      <c r="H223" s="174"/>
    </row>
    <row r="224" spans="8:8" s="173" customFormat="1" ht="11.4">
      <c r="H224" s="174"/>
    </row>
    <row r="225" spans="8:8" s="173" customFormat="1" ht="11.4">
      <c r="H225" s="174"/>
    </row>
    <row r="226" spans="8:8" s="173" customFormat="1" ht="11.4">
      <c r="H226" s="174"/>
    </row>
    <row r="227" spans="8:8" s="173" customFormat="1" ht="11.4">
      <c r="H227" s="174"/>
    </row>
    <row r="228" spans="8:8" s="173" customFormat="1" ht="11.4">
      <c r="H228" s="174"/>
    </row>
    <row r="229" spans="8:8" s="173" customFormat="1" ht="11.4">
      <c r="H229" s="174"/>
    </row>
    <row r="230" spans="8:8" s="173" customFormat="1" ht="11.4">
      <c r="H230" s="174"/>
    </row>
    <row r="231" spans="8:8" s="173" customFormat="1" ht="11.4">
      <c r="H231" s="174"/>
    </row>
    <row r="232" spans="8:8" s="173" customFormat="1" ht="11.4">
      <c r="H232" s="174"/>
    </row>
    <row r="233" spans="8:8" s="173" customFormat="1" ht="11.4">
      <c r="H233" s="174"/>
    </row>
    <row r="234" spans="8:8" s="173" customFormat="1" ht="11.4">
      <c r="H234" s="174"/>
    </row>
    <row r="235" spans="8:8" s="173" customFormat="1" ht="11.4">
      <c r="H235" s="174"/>
    </row>
    <row r="236" spans="8:8" s="173" customFormat="1" ht="11.4">
      <c r="H236" s="174"/>
    </row>
    <row r="237" spans="8:8" s="173" customFormat="1" ht="11.4">
      <c r="H237" s="174"/>
    </row>
  </sheetData>
  <mergeCells count="7">
    <mergeCell ref="C41:G41"/>
    <mergeCell ref="C8:G8"/>
    <mergeCell ref="A1:H1"/>
    <mergeCell ref="A2:H2"/>
    <mergeCell ref="A3:H3"/>
    <mergeCell ref="A4:H4"/>
    <mergeCell ref="A5:H5"/>
  </mergeCells>
  <printOptions horizontalCentered="1"/>
  <pageMargins left="0.5" right="0.5" top="0.6" bottom="0.36" header="0.5" footer="0.28000000000000003"/>
  <pageSetup scale="4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zoomScale="90" zoomScaleNormal="90" workbookViewId="0">
      <selection sqref="A1:H1"/>
    </sheetView>
  </sheetViews>
  <sheetFormatPr defaultColWidth="7.109375" defaultRowHeight="12.6"/>
  <cols>
    <col min="1" max="1" width="56.33203125" style="32" customWidth="1"/>
    <col min="2" max="2" width="1.33203125" style="32" customWidth="1"/>
    <col min="3" max="3" width="23.33203125" style="32" customWidth="1"/>
    <col min="4" max="4" width="1.33203125" style="32" customWidth="1"/>
    <col min="5" max="5" width="23.33203125" style="32" customWidth="1"/>
    <col min="6" max="6" width="1.33203125" style="32" customWidth="1"/>
    <col min="7" max="7" width="23.33203125" style="32" customWidth="1"/>
    <col min="8" max="8" width="2.109375" style="147" customWidth="1"/>
    <col min="9" max="16384" width="7.109375" style="32"/>
  </cols>
  <sheetData>
    <row r="1" spans="1:8">
      <c r="A1" s="225" t="s">
        <v>0</v>
      </c>
      <c r="B1" s="225"/>
      <c r="C1" s="225"/>
      <c r="D1" s="225"/>
      <c r="E1" s="225"/>
      <c r="F1" s="225"/>
      <c r="G1" s="225"/>
      <c r="H1" s="225"/>
    </row>
    <row r="2" spans="1:8">
      <c r="A2" s="225" t="s">
        <v>90</v>
      </c>
      <c r="B2" s="225"/>
      <c r="C2" s="225"/>
      <c r="D2" s="225"/>
      <c r="E2" s="225"/>
      <c r="F2" s="225"/>
      <c r="G2" s="225"/>
      <c r="H2" s="225"/>
    </row>
    <row r="3" spans="1:8">
      <c r="A3" s="225" t="s">
        <v>91</v>
      </c>
      <c r="B3" s="225"/>
      <c r="C3" s="225"/>
      <c r="D3" s="225"/>
      <c r="E3" s="225"/>
      <c r="F3" s="225"/>
      <c r="G3" s="225"/>
      <c r="H3" s="225"/>
    </row>
    <row r="4" spans="1:8">
      <c r="A4" s="225" t="s">
        <v>2</v>
      </c>
      <c r="B4" s="225"/>
      <c r="C4" s="225"/>
      <c r="D4" s="225"/>
      <c r="E4" s="225"/>
      <c r="F4" s="225"/>
      <c r="G4" s="225"/>
      <c r="H4" s="225"/>
    </row>
    <row r="5" spans="1:8">
      <c r="A5" s="225" t="s">
        <v>3</v>
      </c>
      <c r="B5" s="225"/>
      <c r="C5" s="225"/>
      <c r="D5" s="225"/>
      <c r="E5" s="225"/>
      <c r="F5" s="225"/>
      <c r="G5" s="225"/>
      <c r="H5" s="225"/>
    </row>
    <row r="6" spans="1:8">
      <c r="A6" s="187"/>
      <c r="B6" s="187"/>
      <c r="C6" s="187"/>
      <c r="D6" s="187"/>
      <c r="E6" s="187"/>
      <c r="F6" s="187"/>
      <c r="G6" s="187"/>
    </row>
    <row r="7" spans="1:8">
      <c r="A7" s="187"/>
      <c r="B7" s="187"/>
      <c r="C7" s="187"/>
      <c r="D7" s="187"/>
      <c r="E7" s="187"/>
      <c r="F7" s="187"/>
      <c r="G7" s="187"/>
    </row>
    <row r="8" spans="1:8">
      <c r="A8" s="187"/>
      <c r="B8" s="187"/>
      <c r="C8" s="187"/>
      <c r="D8" s="187"/>
      <c r="E8" s="187"/>
      <c r="F8" s="187"/>
      <c r="G8" s="187"/>
    </row>
    <row r="9" spans="1:8" ht="18" customHeight="1">
      <c r="C9" s="222" t="s">
        <v>68</v>
      </c>
      <c r="D9" s="222"/>
      <c r="E9" s="222"/>
      <c r="F9" s="222"/>
      <c r="G9" s="222"/>
    </row>
    <row r="10" spans="1:8" ht="18" customHeight="1">
      <c r="C10" s="188" t="s">
        <v>170</v>
      </c>
      <c r="D10" s="65"/>
      <c r="E10" s="188" t="s">
        <v>27</v>
      </c>
      <c r="F10" s="65"/>
      <c r="G10" s="188" t="s">
        <v>170</v>
      </c>
    </row>
    <row r="11" spans="1:8" ht="18" customHeight="1">
      <c r="C11" s="1" t="s">
        <v>171</v>
      </c>
      <c r="D11" s="65"/>
      <c r="E11" s="1" t="s">
        <v>113</v>
      </c>
      <c r="F11" s="65"/>
      <c r="G11" s="1" t="s">
        <v>113</v>
      </c>
      <c r="H11" s="32"/>
    </row>
    <row r="12" spans="1:8">
      <c r="H12" s="2"/>
    </row>
    <row r="13" spans="1:8" ht="16.5" customHeight="1">
      <c r="A13" s="62" t="s">
        <v>88</v>
      </c>
      <c r="B13" s="45"/>
      <c r="C13" s="138">
        <f>'Income Statement'!C34</f>
        <v>480</v>
      </c>
      <c r="D13" s="53"/>
      <c r="E13" s="138">
        <f>'Income Statement'!E34</f>
        <v>344</v>
      </c>
      <c r="F13" s="53"/>
      <c r="G13" s="138">
        <f>'Income Statement'!G34</f>
        <v>345</v>
      </c>
    </row>
    <row r="14" spans="1:8" ht="6" customHeight="1"/>
    <row r="15" spans="1:8" ht="16.5" customHeight="1">
      <c r="A15" s="32" t="s">
        <v>69</v>
      </c>
    </row>
    <row r="16" spans="1:8" ht="16.5" customHeight="1"/>
    <row r="17" spans="1:8" ht="13.8">
      <c r="A17" s="33" t="s">
        <v>172</v>
      </c>
      <c r="C17" s="34">
        <v>-150</v>
      </c>
      <c r="D17" s="35"/>
      <c r="E17" s="34">
        <v>0</v>
      </c>
      <c r="F17" s="35"/>
      <c r="G17" s="34">
        <v>0</v>
      </c>
    </row>
    <row r="18" spans="1:8" ht="13.8">
      <c r="A18" s="33" t="s">
        <v>173</v>
      </c>
      <c r="C18" s="34">
        <v>-31</v>
      </c>
      <c r="D18" s="35"/>
      <c r="E18" s="34">
        <v>0</v>
      </c>
      <c r="F18" s="35"/>
      <c r="G18" s="34">
        <v>-1</v>
      </c>
    </row>
    <row r="19" spans="1:8" ht="13.8">
      <c r="A19" s="33" t="s">
        <v>180</v>
      </c>
      <c r="C19" s="34">
        <v>-15</v>
      </c>
      <c r="D19" s="35"/>
      <c r="E19" s="34">
        <v>-16</v>
      </c>
      <c r="F19" s="35"/>
      <c r="G19" s="34">
        <v>-18</v>
      </c>
    </row>
    <row r="20" spans="1:8" ht="13.8">
      <c r="A20" s="33" t="s">
        <v>179</v>
      </c>
      <c r="C20" s="34">
        <v>-12</v>
      </c>
      <c r="D20" s="35"/>
      <c r="E20" s="34">
        <v>0</v>
      </c>
      <c r="F20" s="35"/>
      <c r="G20" s="34">
        <v>0</v>
      </c>
    </row>
    <row r="21" spans="1:8" ht="13.8">
      <c r="A21" s="33" t="s">
        <v>174</v>
      </c>
      <c r="C21" s="34">
        <v>0</v>
      </c>
      <c r="D21" s="35"/>
      <c r="E21" s="34">
        <v>-35</v>
      </c>
      <c r="F21" s="35"/>
      <c r="G21" s="34">
        <v>-28</v>
      </c>
    </row>
    <row r="22" spans="1:8">
      <c r="A22" s="33" t="s">
        <v>150</v>
      </c>
      <c r="C22" s="34">
        <v>0</v>
      </c>
      <c r="D22" s="35"/>
      <c r="E22" s="34">
        <v>-11</v>
      </c>
      <c r="F22" s="35"/>
      <c r="G22" s="34">
        <v>0</v>
      </c>
    </row>
    <row r="23" spans="1:8">
      <c r="A23" s="33" t="s">
        <v>141</v>
      </c>
      <c r="C23" s="34">
        <v>0</v>
      </c>
      <c r="D23" s="35"/>
      <c r="E23" s="34">
        <v>-2</v>
      </c>
      <c r="F23" s="35"/>
      <c r="G23" s="34">
        <v>0</v>
      </c>
    </row>
    <row r="24" spans="1:8">
      <c r="A24" s="151" t="s">
        <v>115</v>
      </c>
      <c r="C24" s="34">
        <v>0</v>
      </c>
      <c r="D24" s="35"/>
      <c r="E24" s="34">
        <v>0</v>
      </c>
      <c r="F24" s="35"/>
      <c r="G24" s="34">
        <v>-1</v>
      </c>
    </row>
    <row r="25" spans="1:8" ht="16.5" customHeight="1">
      <c r="A25" s="33" t="s">
        <v>92</v>
      </c>
      <c r="B25" s="33"/>
      <c r="C25" s="54">
        <f>SUM(C17:C24)</f>
        <v>-208</v>
      </c>
      <c r="D25" s="61"/>
      <c r="E25" s="54">
        <f>SUM(E17:E24)</f>
        <v>-64</v>
      </c>
      <c r="G25" s="54">
        <f>SUM(G17:G24)</f>
        <v>-48</v>
      </c>
    </row>
    <row r="26" spans="1:8">
      <c r="A26" s="33"/>
      <c r="B26" s="33"/>
      <c r="C26" s="56"/>
      <c r="D26" s="56"/>
      <c r="E26" s="56"/>
      <c r="G26" s="56"/>
      <c r="H26" s="13"/>
    </row>
    <row r="27" spans="1:8" ht="16.5" customHeight="1" thickBot="1">
      <c r="A27" s="39" t="s">
        <v>73</v>
      </c>
      <c r="B27" s="39"/>
      <c r="C27" s="40">
        <f>C13+C25</f>
        <v>272</v>
      </c>
      <c r="D27" s="41"/>
      <c r="E27" s="40">
        <f>E13+E25</f>
        <v>280</v>
      </c>
      <c r="F27" s="42"/>
      <c r="G27" s="40">
        <f>G13+G25</f>
        <v>297</v>
      </c>
      <c r="H27" s="13"/>
    </row>
    <row r="28" spans="1:8" ht="18" customHeight="1" thickTop="1">
      <c r="H28" s="13"/>
    </row>
    <row r="30" spans="1:8">
      <c r="A30" s="173" t="s">
        <v>189</v>
      </c>
      <c r="H30" s="13"/>
    </row>
    <row r="31" spans="1:8" s="173" customFormat="1" ht="11.4">
      <c r="A31" s="173" t="s">
        <v>205</v>
      </c>
      <c r="H31" s="174"/>
    </row>
    <row r="32" spans="1:8" s="173" customFormat="1" ht="11.4">
      <c r="A32" s="173" t="s">
        <v>206</v>
      </c>
      <c r="H32" s="174"/>
    </row>
    <row r="33" spans="1:8" s="173" customFormat="1" ht="11.4">
      <c r="A33" s="173" t="s">
        <v>207</v>
      </c>
      <c r="H33" s="174"/>
    </row>
    <row r="34" spans="1:8" s="173" customFormat="1" ht="11.4">
      <c r="A34" s="173" t="s">
        <v>208</v>
      </c>
      <c r="H34" s="174"/>
    </row>
    <row r="35" spans="1:8" s="173" customFormat="1" ht="11.4">
      <c r="H35" s="174"/>
    </row>
    <row r="36" spans="1:8" s="173" customFormat="1" ht="11.4">
      <c r="A36" s="173" t="s">
        <v>209</v>
      </c>
      <c r="H36" s="174"/>
    </row>
    <row r="37" spans="1:8" s="173" customFormat="1" ht="11.4">
      <c r="A37" s="173" t="s">
        <v>235</v>
      </c>
      <c r="H37" s="174"/>
    </row>
    <row r="38" spans="1:8" s="173" customFormat="1" ht="11.4">
      <c r="A38" s="173" t="s">
        <v>236</v>
      </c>
      <c r="H38" s="174"/>
    </row>
    <row r="39" spans="1:8" s="173" customFormat="1" ht="11.4">
      <c r="A39" s="173" t="s">
        <v>237</v>
      </c>
      <c r="H39" s="174"/>
    </row>
    <row r="40" spans="1:8" s="173" customFormat="1" ht="11.4">
      <c r="A40" s="173" t="s">
        <v>239</v>
      </c>
      <c r="H40" s="174"/>
    </row>
    <row r="41" spans="1:8" s="173" customFormat="1" ht="11.4">
      <c r="A41" s="173" t="s">
        <v>238</v>
      </c>
      <c r="H41" s="174"/>
    </row>
    <row r="42" spans="1:8" s="173" customFormat="1" ht="11.4">
      <c r="H42" s="174"/>
    </row>
    <row r="43" spans="1:8" s="173" customFormat="1" ht="11.4">
      <c r="A43" s="173" t="s">
        <v>210</v>
      </c>
      <c r="H43" s="174"/>
    </row>
    <row r="44" spans="1:8" s="173" customFormat="1" ht="11.4">
      <c r="A44" s="173" t="s">
        <v>211</v>
      </c>
      <c r="H44" s="174"/>
    </row>
    <row r="45" spans="1:8" s="173" customFormat="1" ht="11.4">
      <c r="A45" s="173" t="s">
        <v>212</v>
      </c>
      <c r="H45" s="174"/>
    </row>
    <row r="46" spans="1:8" s="173" customFormat="1" ht="11.4">
      <c r="A46" s="173" t="s">
        <v>213</v>
      </c>
      <c r="H46" s="174"/>
    </row>
    <row r="47" spans="1:8" s="173" customFormat="1" ht="11.4">
      <c r="H47" s="174"/>
    </row>
    <row r="48" spans="1:8" s="173" customFormat="1" ht="11.4">
      <c r="A48" s="173" t="s">
        <v>216</v>
      </c>
      <c r="H48" s="174"/>
    </row>
    <row r="49" spans="1:8">
      <c r="A49" s="173" t="s">
        <v>217</v>
      </c>
    </row>
    <row r="50" spans="1:8">
      <c r="A50" s="173" t="s">
        <v>228</v>
      </c>
    </row>
    <row r="51" spans="1:8">
      <c r="A51" s="173"/>
    </row>
    <row r="52" spans="1:8" s="173" customFormat="1" ht="11.4">
      <c r="A52" s="173" t="s">
        <v>195</v>
      </c>
      <c r="H52" s="174"/>
    </row>
    <row r="53" spans="1:8" s="173" customFormat="1" ht="11.4">
      <c r="A53" s="173" t="s">
        <v>196</v>
      </c>
      <c r="H53" s="174"/>
    </row>
    <row r="54" spans="1:8" s="173" customFormat="1" ht="11.4">
      <c r="H54" s="174"/>
    </row>
  </sheetData>
  <mergeCells count="6">
    <mergeCell ref="C9:G9"/>
    <mergeCell ref="A1:H1"/>
    <mergeCell ref="A2:H2"/>
    <mergeCell ref="A3:H3"/>
    <mergeCell ref="A4:H4"/>
    <mergeCell ref="A5:H5"/>
  </mergeCells>
  <printOptions horizontalCentered="1"/>
  <pageMargins left="0.5" right="0.5" top="0.75" bottom="0.75" header="0.5" footer="0.5"/>
  <pageSetup scale="6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topLeftCell="A19" zoomScale="85" zoomScaleNormal="85" workbookViewId="0">
      <selection activeCell="E38" sqref="E38"/>
    </sheetView>
  </sheetViews>
  <sheetFormatPr defaultColWidth="9.109375" defaultRowHeight="14.4"/>
  <cols>
    <col min="1" max="1" width="3" style="127" customWidth="1"/>
    <col min="2" max="2" width="77.44140625" style="127" bestFit="1" customWidth="1"/>
    <col min="3" max="3" width="20.6640625" style="127" customWidth="1"/>
    <col min="4" max="4" width="1.6640625" style="127" customWidth="1"/>
    <col min="5" max="5" width="20.6640625" style="127" customWidth="1"/>
    <col min="6" max="6" width="1.6640625" style="127" customWidth="1"/>
    <col min="7" max="7" width="20.6640625" style="127" customWidth="1"/>
    <col min="8" max="16384" width="9.109375" style="175"/>
  </cols>
  <sheetData>
    <row r="1" spans="1:7">
      <c r="A1" s="226" t="s">
        <v>0</v>
      </c>
      <c r="B1" s="226"/>
      <c r="C1" s="226"/>
      <c r="D1" s="226"/>
      <c r="E1" s="226"/>
      <c r="F1" s="226"/>
      <c r="G1" s="226"/>
    </row>
    <row r="2" spans="1:7">
      <c r="A2" s="227" t="s">
        <v>99</v>
      </c>
      <c r="B2" s="227"/>
      <c r="C2" s="227"/>
      <c r="D2" s="227"/>
      <c r="E2" s="227"/>
      <c r="F2" s="227"/>
      <c r="G2" s="227"/>
    </row>
    <row r="3" spans="1:7">
      <c r="A3" s="227" t="s">
        <v>3</v>
      </c>
      <c r="B3" s="227"/>
      <c r="C3" s="227"/>
      <c r="D3" s="227"/>
      <c r="E3" s="227"/>
      <c r="F3" s="227"/>
      <c r="G3" s="227"/>
    </row>
    <row r="4" spans="1:7" ht="13.5" customHeight="1"/>
    <row r="5" spans="1:7" ht="17.25" customHeight="1">
      <c r="A5" s="128"/>
      <c r="B5" s="128" t="s">
        <v>100</v>
      </c>
      <c r="C5" s="228" t="s">
        <v>74</v>
      </c>
      <c r="D5" s="228"/>
      <c r="E5" s="228"/>
      <c r="F5" s="228"/>
      <c r="G5" s="228"/>
    </row>
    <row r="6" spans="1:7">
      <c r="A6" s="128"/>
      <c r="B6" s="128" t="s">
        <v>100</v>
      </c>
      <c r="C6" s="188" t="s">
        <v>170</v>
      </c>
      <c r="D6" s="65"/>
      <c r="E6" s="188" t="s">
        <v>27</v>
      </c>
      <c r="F6" s="65"/>
      <c r="G6" s="188" t="s">
        <v>170</v>
      </c>
    </row>
    <row r="7" spans="1:7">
      <c r="A7" s="128"/>
      <c r="B7" s="128" t="s">
        <v>100</v>
      </c>
      <c r="C7" s="1" t="s">
        <v>171</v>
      </c>
      <c r="D7" s="65"/>
      <c r="E7" s="1" t="s">
        <v>113</v>
      </c>
      <c r="F7" s="65"/>
      <c r="G7" s="1" t="s">
        <v>113</v>
      </c>
    </row>
    <row r="8" spans="1:7">
      <c r="A8" s="179" t="s">
        <v>77</v>
      </c>
    </row>
    <row r="9" spans="1:7">
      <c r="B9" s="129" t="s">
        <v>142</v>
      </c>
    </row>
    <row r="10" spans="1:7">
      <c r="B10" s="190" t="s">
        <v>101</v>
      </c>
      <c r="C10" s="191"/>
      <c r="E10" s="191"/>
      <c r="G10" s="192"/>
    </row>
    <row r="11" spans="1:7">
      <c r="B11" s="127" t="s">
        <v>102</v>
      </c>
      <c r="C11" s="193">
        <v>14.82</v>
      </c>
      <c r="E11" s="193">
        <v>16.100000000000001</v>
      </c>
      <c r="G11" s="193">
        <v>16.100000000000001</v>
      </c>
    </row>
    <row r="12" spans="1:7">
      <c r="B12" s="127" t="s">
        <v>161</v>
      </c>
      <c r="C12" s="194">
        <v>0.17632501582634499</v>
      </c>
      <c r="E12" s="194">
        <v>0.16200000000000001</v>
      </c>
      <c r="F12" s="194"/>
      <c r="G12" s="194">
        <v>0.16</v>
      </c>
    </row>
    <row r="13" spans="1:7">
      <c r="B13" s="127" t="s">
        <v>162</v>
      </c>
      <c r="C13" s="194">
        <v>9.4983486254369198E-2</v>
      </c>
      <c r="E13" s="194">
        <v>9.7000000000000003E-2</v>
      </c>
      <c r="F13" s="194"/>
      <c r="G13" s="194">
        <v>0.10299999999999999</v>
      </c>
    </row>
    <row r="14" spans="1:7">
      <c r="B14" s="127" t="s">
        <v>163</v>
      </c>
      <c r="C14" s="195">
        <v>6.9039498188167101E-3</v>
      </c>
      <c r="E14" s="195">
        <v>7.0000000000000001E-3</v>
      </c>
      <c r="F14" s="194"/>
      <c r="G14" s="195">
        <v>0.01</v>
      </c>
    </row>
    <row r="15" spans="1:7">
      <c r="B15" s="127" t="s">
        <v>168</v>
      </c>
      <c r="C15" s="196">
        <f>SUM(C12:C14)</f>
        <v>0.27821245189953092</v>
      </c>
      <c r="D15" s="196"/>
      <c r="E15" s="196">
        <f>SUM(E12:E14)</f>
        <v>0.26600000000000001</v>
      </c>
      <c r="F15" s="196"/>
      <c r="G15" s="196">
        <f>SUM(G12:G14)</f>
        <v>0.27300000000000002</v>
      </c>
    </row>
    <row r="16" spans="1:7" ht="8.25" customHeight="1">
      <c r="C16" s="193"/>
      <c r="E16" s="193"/>
      <c r="F16" s="191"/>
      <c r="G16" s="193"/>
    </row>
    <row r="17" spans="1:7">
      <c r="B17" s="190" t="s">
        <v>146</v>
      </c>
    </row>
    <row r="18" spans="1:7" ht="15">
      <c r="B18" s="127" t="s">
        <v>155</v>
      </c>
      <c r="C18" s="192">
        <v>402421</v>
      </c>
      <c r="E18" s="192">
        <v>379604</v>
      </c>
      <c r="F18" s="197"/>
      <c r="G18" s="192">
        <v>385032</v>
      </c>
    </row>
    <row r="19" spans="1:7" ht="9" customHeight="1">
      <c r="A19" s="175"/>
    </row>
    <row r="20" spans="1:7">
      <c r="A20" s="175"/>
      <c r="B20" s="129" t="s">
        <v>103</v>
      </c>
    </row>
    <row r="21" spans="1:7">
      <c r="B21" s="190" t="s">
        <v>167</v>
      </c>
      <c r="C21" s="196"/>
      <c r="E21" s="196"/>
      <c r="F21" s="197"/>
      <c r="G21" s="196"/>
    </row>
    <row r="22" spans="1:7">
      <c r="B22" s="127" t="s">
        <v>104</v>
      </c>
      <c r="C22" s="198">
        <v>6.92</v>
      </c>
      <c r="E22" s="198">
        <v>7</v>
      </c>
      <c r="F22" s="197"/>
      <c r="G22" s="198">
        <v>6.94</v>
      </c>
    </row>
    <row r="23" spans="1:7">
      <c r="B23" s="127" t="s">
        <v>105</v>
      </c>
      <c r="C23" s="16">
        <v>83.1</v>
      </c>
      <c r="D23" s="16"/>
      <c r="E23" s="16">
        <v>90.8</v>
      </c>
      <c r="F23" s="16"/>
      <c r="G23" s="16">
        <v>87.2</v>
      </c>
    </row>
    <row r="24" spans="1:7">
      <c r="B24" s="127" t="s">
        <v>164</v>
      </c>
      <c r="C24" s="194">
        <v>0.16900000000000001</v>
      </c>
      <c r="D24" s="194"/>
      <c r="E24" s="194">
        <v>0.17599999999999999</v>
      </c>
      <c r="F24" s="194"/>
      <c r="G24" s="194">
        <v>0.17199999999999999</v>
      </c>
    </row>
    <row r="25" spans="1:7">
      <c r="B25" s="127" t="s">
        <v>165</v>
      </c>
      <c r="C25" s="194">
        <v>1.7999999999999999E-2</v>
      </c>
      <c r="D25" s="194"/>
      <c r="E25" s="194">
        <v>0.02</v>
      </c>
      <c r="F25" s="194"/>
      <c r="G25" s="194">
        <v>2.9000000000000001E-2</v>
      </c>
    </row>
    <row r="26" spans="1:7">
      <c r="B26" s="127" t="s">
        <v>166</v>
      </c>
      <c r="C26" s="195">
        <v>0.01</v>
      </c>
      <c r="D26" s="194"/>
      <c r="E26" s="195">
        <v>7.0000000000000001E-3</v>
      </c>
      <c r="F26" s="194"/>
      <c r="G26" s="195">
        <v>5.0000000000000001E-3</v>
      </c>
    </row>
    <row r="27" spans="1:7">
      <c r="B27" s="127" t="s">
        <v>168</v>
      </c>
      <c r="C27" s="196">
        <f>SUM(C24:C26)</f>
        <v>0.19700000000000001</v>
      </c>
      <c r="E27" s="196">
        <f>SUM(E24:E26)</f>
        <v>0.20299999999999999</v>
      </c>
      <c r="G27" s="196">
        <f>SUM(G24:G26)</f>
        <v>0.20599999999999999</v>
      </c>
    </row>
    <row r="28" spans="1:7">
      <c r="B28" s="127" t="s">
        <v>143</v>
      </c>
      <c r="C28" s="207">
        <v>0.314</v>
      </c>
      <c r="D28" s="208"/>
      <c r="E28" s="207">
        <v>0.30199999999999999</v>
      </c>
      <c r="F28" s="208"/>
      <c r="G28" s="207">
        <v>0.32300000000000001</v>
      </c>
    </row>
    <row r="29" spans="1:7" ht="15">
      <c r="B29" s="127" t="s">
        <v>154</v>
      </c>
      <c r="C29" s="196">
        <f>SUM(C27:C28)</f>
        <v>0.51100000000000001</v>
      </c>
      <c r="E29" s="196">
        <v>0.505</v>
      </c>
      <c r="G29" s="196">
        <f>SUM(G27:G28)</f>
        <v>0.52900000000000003</v>
      </c>
    </row>
    <row r="30" spans="1:7" ht="6.75" customHeight="1"/>
    <row r="31" spans="1:7">
      <c r="B31" s="190" t="s">
        <v>122</v>
      </c>
      <c r="F31" s="197"/>
    </row>
    <row r="32" spans="1:7">
      <c r="B32" s="127" t="s">
        <v>106</v>
      </c>
      <c r="C32" s="192">
        <v>439938</v>
      </c>
      <c r="E32" s="192">
        <v>390302</v>
      </c>
      <c r="G32" s="192">
        <v>383448</v>
      </c>
    </row>
    <row r="33" spans="1:7">
      <c r="B33" s="127" t="s">
        <v>107</v>
      </c>
      <c r="C33" s="199">
        <v>5.5</v>
      </c>
      <c r="D33" s="200"/>
      <c r="E33" s="199">
        <v>4.8</v>
      </c>
      <c r="F33" s="200"/>
      <c r="G33" s="199">
        <v>5.9</v>
      </c>
    </row>
    <row r="34" spans="1:7">
      <c r="B34" s="127" t="s">
        <v>169</v>
      </c>
      <c r="C34" s="196">
        <v>0.68799999999999994</v>
      </c>
      <c r="D34" s="200"/>
      <c r="E34" s="196">
        <v>0.69599999999999995</v>
      </c>
      <c r="F34" s="200"/>
      <c r="G34" s="196">
        <v>0.69199999999999995</v>
      </c>
    </row>
    <row r="35" spans="1:7" ht="7.5" customHeight="1">
      <c r="F35" s="192"/>
    </row>
    <row r="36" spans="1:7">
      <c r="A36" s="129"/>
      <c r="B36" s="129" t="s">
        <v>144</v>
      </c>
      <c r="F36" s="192"/>
    </row>
    <row r="37" spans="1:7">
      <c r="B37" s="190" t="s">
        <v>147</v>
      </c>
      <c r="F37" s="192"/>
    </row>
    <row r="38" spans="1:7">
      <c r="B38" s="127" t="s">
        <v>240</v>
      </c>
      <c r="C38" s="131">
        <v>8365</v>
      </c>
      <c r="E38" s="131">
        <v>8627</v>
      </c>
      <c r="F38" s="192"/>
      <c r="G38" s="131">
        <v>9946</v>
      </c>
    </row>
    <row r="39" spans="1:7">
      <c r="F39" s="192"/>
    </row>
    <row r="40" spans="1:7">
      <c r="B40" s="190" t="s">
        <v>148</v>
      </c>
      <c r="F40" s="192"/>
    </row>
    <row r="41" spans="1:7">
      <c r="B41" s="127" t="s">
        <v>145</v>
      </c>
      <c r="C41" s="201">
        <v>107031</v>
      </c>
      <c r="E41" s="201">
        <v>98284</v>
      </c>
      <c r="F41" s="192"/>
      <c r="G41" s="201">
        <v>117527</v>
      </c>
    </row>
    <row r="42" spans="1:7">
      <c r="F42" s="192"/>
    </row>
    <row r="43" spans="1:7">
      <c r="B43" s="190" t="s">
        <v>121</v>
      </c>
      <c r="F43" s="192"/>
    </row>
    <row r="44" spans="1:7" ht="15">
      <c r="B44" s="127" t="s">
        <v>156</v>
      </c>
      <c r="C44" s="127">
        <v>363</v>
      </c>
      <c r="E44" s="127">
        <v>413</v>
      </c>
      <c r="F44" s="192"/>
      <c r="G44" s="127">
        <v>429</v>
      </c>
    </row>
    <row r="45" spans="1:7" ht="7.5" customHeight="1">
      <c r="F45" s="192"/>
    </row>
    <row r="46" spans="1:7">
      <c r="A46" s="179" t="s">
        <v>78</v>
      </c>
      <c r="C46" s="202"/>
      <c r="E46" s="202"/>
      <c r="F46" s="192"/>
      <c r="G46" s="202"/>
    </row>
    <row r="47" spans="1:7">
      <c r="A47" s="129"/>
      <c r="B47" s="190" t="s">
        <v>108</v>
      </c>
      <c r="C47" s="202"/>
      <c r="E47" s="202"/>
      <c r="F47" s="192"/>
      <c r="G47" s="202"/>
    </row>
    <row r="48" spans="1:7">
      <c r="A48" s="129"/>
      <c r="B48" s="203" t="s">
        <v>109</v>
      </c>
      <c r="C48" s="202">
        <v>27</v>
      </c>
      <c r="E48" s="202">
        <v>49</v>
      </c>
      <c r="F48" s="192"/>
      <c r="G48" s="202">
        <v>47</v>
      </c>
    </row>
    <row r="49" spans="1:7">
      <c r="A49" s="129"/>
      <c r="B49" s="203" t="s">
        <v>149</v>
      </c>
      <c r="C49" s="202">
        <v>17</v>
      </c>
      <c r="E49" s="202">
        <v>20</v>
      </c>
      <c r="F49" s="192"/>
      <c r="G49" s="202">
        <v>5</v>
      </c>
    </row>
    <row r="50" spans="1:7" ht="6.75" customHeight="1">
      <c r="B50" s="202"/>
      <c r="C50" s="204"/>
      <c r="D50" s="130"/>
      <c r="E50" s="204"/>
      <c r="F50" s="130"/>
      <c r="G50" s="204"/>
    </row>
    <row r="51" spans="1:7">
      <c r="A51" s="129"/>
      <c r="B51" s="190" t="s">
        <v>110</v>
      </c>
      <c r="C51" s="202"/>
      <c r="E51" s="202"/>
      <c r="F51" s="192"/>
      <c r="G51" s="202"/>
    </row>
    <row r="52" spans="1:7" ht="15">
      <c r="A52" s="129"/>
      <c r="B52" s="203" t="s">
        <v>157</v>
      </c>
      <c r="C52" s="202">
        <v>43</v>
      </c>
      <c r="E52" s="202">
        <v>95</v>
      </c>
      <c r="F52" s="192"/>
      <c r="G52" s="202">
        <v>77</v>
      </c>
    </row>
    <row r="53" spans="1:7" ht="15">
      <c r="A53" s="129"/>
      <c r="B53" s="203" t="s">
        <v>158</v>
      </c>
      <c r="C53" s="202">
        <v>18</v>
      </c>
      <c r="E53" s="202">
        <v>23</v>
      </c>
      <c r="F53" s="192"/>
      <c r="G53" s="202">
        <v>9</v>
      </c>
    </row>
    <row r="54" spans="1:7" ht="6.75" customHeight="1">
      <c r="B54" s="202"/>
      <c r="C54" s="204"/>
      <c r="D54" s="130"/>
      <c r="E54" s="204"/>
      <c r="F54" s="130"/>
      <c r="G54" s="204"/>
    </row>
    <row r="55" spans="1:7">
      <c r="A55" s="129"/>
      <c r="B55" s="190" t="s">
        <v>111</v>
      </c>
      <c r="C55" s="202"/>
      <c r="E55" s="202"/>
      <c r="F55" s="192"/>
      <c r="G55" s="202"/>
    </row>
    <row r="56" spans="1:7" ht="15">
      <c r="A56" s="129"/>
      <c r="B56" s="203" t="s">
        <v>159</v>
      </c>
      <c r="C56" s="204">
        <v>2779</v>
      </c>
      <c r="D56" s="130"/>
      <c r="E56" s="204">
        <v>2782</v>
      </c>
      <c r="F56" s="130"/>
      <c r="G56" s="204">
        <v>2667</v>
      </c>
    </row>
    <row r="57" spans="1:7" ht="15">
      <c r="A57" s="129"/>
      <c r="B57" s="203" t="s">
        <v>160</v>
      </c>
      <c r="C57" s="204">
        <v>804</v>
      </c>
      <c r="D57" s="130"/>
      <c r="E57" s="204">
        <v>792</v>
      </c>
      <c r="F57" s="130"/>
      <c r="G57" s="204">
        <v>755</v>
      </c>
    </row>
    <row r="58" spans="1:7" ht="7.5" customHeight="1">
      <c r="B58" s="202"/>
    </row>
    <row r="59" spans="1:7">
      <c r="A59" s="179" t="s">
        <v>79</v>
      </c>
      <c r="B59" s="202"/>
    </row>
    <row r="60" spans="1:7">
      <c r="A60" s="175"/>
      <c r="B60" s="127" t="s">
        <v>229</v>
      </c>
      <c r="C60" s="127">
        <v>42</v>
      </c>
      <c r="E60" s="127">
        <v>39</v>
      </c>
      <c r="G60" s="127">
        <v>39</v>
      </c>
    </row>
    <row r="61" spans="1:7" ht="16.2">
      <c r="A61" s="175"/>
      <c r="B61" s="127" t="s">
        <v>223</v>
      </c>
      <c r="C61" s="131">
        <v>105</v>
      </c>
      <c r="E61" s="131">
        <v>99</v>
      </c>
      <c r="G61" s="131">
        <v>94</v>
      </c>
    </row>
    <row r="62" spans="1:7" ht="7.5" customHeight="1">
      <c r="B62" s="202"/>
    </row>
    <row r="63" spans="1:7">
      <c r="A63" s="179" t="s">
        <v>80</v>
      </c>
      <c r="C63" s="202"/>
      <c r="E63" s="202"/>
      <c r="G63" s="202"/>
    </row>
    <row r="64" spans="1:7">
      <c r="B64" s="129" t="s">
        <v>112</v>
      </c>
      <c r="C64" s="131"/>
      <c r="D64" s="131"/>
      <c r="E64" s="131"/>
      <c r="F64" s="131"/>
      <c r="G64" s="131"/>
    </row>
    <row r="65" spans="1:7" ht="15">
      <c r="B65" s="127" t="s">
        <v>224</v>
      </c>
      <c r="C65" s="131">
        <v>40</v>
      </c>
      <c r="D65" s="131"/>
      <c r="E65" s="131">
        <v>194</v>
      </c>
      <c r="F65" s="131"/>
      <c r="G65" s="131">
        <v>66</v>
      </c>
    </row>
    <row r="66" spans="1:7" ht="15">
      <c r="B66" s="127" t="s">
        <v>225</v>
      </c>
      <c r="C66" s="131">
        <v>728</v>
      </c>
      <c r="D66" s="131"/>
      <c r="E66" s="131">
        <v>716</v>
      </c>
      <c r="F66" s="131"/>
      <c r="G66" s="131">
        <v>675</v>
      </c>
    </row>
    <row r="67" spans="1:7">
      <c r="B67" s="202"/>
      <c r="C67" s="205"/>
      <c r="E67" s="205"/>
    </row>
    <row r="68" spans="1:7">
      <c r="A68" s="175"/>
      <c r="B68" s="175"/>
      <c r="C68" s="219"/>
      <c r="E68" s="219"/>
      <c r="G68" s="202"/>
    </row>
    <row r="69" spans="1:7">
      <c r="A69" s="175"/>
      <c r="B69" s="175"/>
      <c r="G69" s="131"/>
    </row>
    <row r="70" spans="1:7">
      <c r="A70" s="175"/>
      <c r="B70" s="175"/>
      <c r="G70" s="131"/>
    </row>
    <row r="71" spans="1:7">
      <c r="A71" s="175"/>
      <c r="B71" s="175"/>
      <c r="G71" s="131"/>
    </row>
    <row r="74" spans="1:7">
      <c r="A74" s="175"/>
      <c r="B74" s="175"/>
    </row>
    <row r="75" spans="1:7">
      <c r="A75" s="175"/>
      <c r="B75" s="175"/>
    </row>
    <row r="76" spans="1:7">
      <c r="A76" s="175"/>
      <c r="B76" s="175"/>
    </row>
    <row r="77" spans="1:7">
      <c r="A77" s="175"/>
      <c r="B77" s="175"/>
    </row>
    <row r="78" spans="1:7">
      <c r="A78" s="175"/>
      <c r="B78" s="175"/>
    </row>
  </sheetData>
  <mergeCells count="4">
    <mergeCell ref="A1:G1"/>
    <mergeCell ref="A2:G2"/>
    <mergeCell ref="A3:G3"/>
    <mergeCell ref="C5:G5"/>
  </mergeCells>
  <pageMargins left="0.7" right="0.7" top="0.75" bottom="0.75" header="0.3" footer="0.3"/>
  <pageSetup scale="6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Income Statement</vt:lpstr>
      <vt:lpstr>Detailed Revenue</vt:lpstr>
      <vt:lpstr>Balance Sheet</vt:lpstr>
      <vt:lpstr>non-GAAP Net Inc &amp; Op Inc</vt:lpstr>
      <vt:lpstr>non-GAAP Op Exp</vt:lpstr>
      <vt:lpstr>Operating stats</vt:lpstr>
      <vt:lpstr>'Balance Sheet'!Print_Area</vt:lpstr>
      <vt:lpstr>'Detailed Revenue'!Print_Area</vt:lpstr>
      <vt:lpstr>'Income Statement'!Print_Area</vt:lpstr>
      <vt:lpstr>'non-GAAP Net Inc &amp; Op Inc'!Print_Area</vt:lpstr>
      <vt:lpstr>'non-GAAP Op Exp'!Print_Area</vt:lpstr>
      <vt:lpstr>'non-GAAP Net Inc &amp; Op Inc'!Print_Titles</vt:lpstr>
      <vt:lpstr>'non-GAAP Op Exp'!Print_Titles</vt:lpstr>
    </vt:vector>
  </TitlesOfParts>
  <Company>The Nasdaq OMX Group,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citadmin</dc:creator>
  <cp:lastModifiedBy>Tock</cp:lastModifiedBy>
  <cp:lastPrinted>2015-04-17T13:28:23Z</cp:lastPrinted>
  <dcterms:created xsi:type="dcterms:W3CDTF">2013-03-25T17:15:27Z</dcterms:created>
  <dcterms:modified xsi:type="dcterms:W3CDTF">2015-04-28T20:19:17Z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