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465" windowWidth="12330" windowHeight="9570" tabRatio="860" activeTab="1"/>
  </bookViews>
  <sheets>
    <sheet name="Income Statement" sheetId="2" r:id="rId1"/>
    <sheet name="Detailed Revenue" sheetId="1" r:id="rId2"/>
    <sheet name="Balance Sheet" sheetId="5" r:id="rId3"/>
    <sheet name="non-GAAP Net Inc &amp; Op Inc" sheetId="6" r:id="rId4"/>
    <sheet name="non-GAAP Op Exp" sheetId="7" r:id="rId5"/>
    <sheet name="Operating stats" sheetId="8"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4">#REF!</definedName>
    <definedName name="PageA" localSheetId="5">#REF!</definedName>
    <definedName name="PageA">#REF!</definedName>
    <definedName name="_xlnm.Print_Area" localSheetId="2">'Balance Sheet'!$A$1:$I$53</definedName>
    <definedName name="_xlnm.Print_Area" localSheetId="1">'Detailed Revenue'!$A$1:$J$73</definedName>
    <definedName name="_xlnm.Print_Area" localSheetId="0">'Income Statement'!$A$1:$H$63</definedName>
    <definedName name="_xlnm.Print_Area" localSheetId="3">'non-GAAP Net Inc &amp; Op Inc'!$A$1:$H$71</definedName>
    <definedName name="_xlnm.Print_Area" localSheetId="4">'non-GAAP Op Exp'!$A$1:$H$73</definedName>
    <definedName name="_xlnm.Print_Titles" localSheetId="3">'non-GAAP Net Inc &amp; Op Inc'!$1:$10</definedName>
    <definedName name="_xlnm.Print_Titles" localSheetId="4">'non-GAAP Op Exp'!$1:$6</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5">#REF!</definedName>
    <definedName name="shiv">#REF!</definedName>
    <definedName name="Text" localSheetId="1">#REF!</definedName>
    <definedName name="Text" localSheetId="0">#REF!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C23" i="8" l="1"/>
  <c r="G63" i="7"/>
  <c r="E63" i="7"/>
  <c r="C63" i="7"/>
  <c r="G57" i="6"/>
  <c r="E57" i="6"/>
  <c r="C57" i="6"/>
  <c r="G23" i="6"/>
  <c r="E23" i="6"/>
  <c r="C23" i="6"/>
  <c r="C12" i="2"/>
  <c r="C18" i="2"/>
  <c r="C24" i="2"/>
  <c r="E16" i="5"/>
  <c r="E18" i="5"/>
  <c r="G14" i="2"/>
  <c r="G15" i="2"/>
  <c r="G12" i="2"/>
  <c r="I40" i="1"/>
  <c r="G20" i="2"/>
  <c r="I47" i="1"/>
  <c r="I51" i="1"/>
  <c r="G21" i="2"/>
  <c r="I59" i="1"/>
  <c r="I65" i="1"/>
  <c r="E14" i="2"/>
  <c r="E15" i="2"/>
  <c r="E12" i="2"/>
  <c r="E18" i="2"/>
  <c r="E24" i="2"/>
  <c r="G47" i="1"/>
  <c r="G51" i="1"/>
  <c r="E21" i="2"/>
  <c r="G59" i="1"/>
  <c r="G65" i="1"/>
  <c r="G40" i="1"/>
  <c r="E20" i="2"/>
  <c r="C14" i="2"/>
  <c r="C15" i="2"/>
  <c r="E47" i="1"/>
  <c r="E51" i="1"/>
  <c r="C21" i="2"/>
  <c r="E65" i="1"/>
  <c r="E40" i="1"/>
  <c r="C20" i="2"/>
  <c r="G32" i="6"/>
  <c r="G35" i="6"/>
  <c r="E32" i="6"/>
  <c r="E35" i="6"/>
  <c r="I26" i="1"/>
  <c r="I27" i="1"/>
  <c r="I29" i="1"/>
  <c r="G14" i="7"/>
  <c r="G22" i="7"/>
  <c r="I16" i="1"/>
  <c r="I17" i="1"/>
  <c r="I19" i="1"/>
  <c r="G26" i="1"/>
  <c r="G27" i="1"/>
  <c r="G29" i="1"/>
  <c r="E14" i="7"/>
  <c r="E22" i="7"/>
  <c r="G16" i="1"/>
  <c r="G17" i="1"/>
  <c r="G19" i="1"/>
  <c r="E59" i="1"/>
  <c r="G10" i="2"/>
  <c r="G9" i="2"/>
  <c r="C10" i="2"/>
  <c r="C9" i="2"/>
  <c r="E10" i="2"/>
  <c r="E9" i="2"/>
  <c r="G27" i="6"/>
  <c r="E27" i="6"/>
  <c r="C27" i="6"/>
  <c r="G50" i="5"/>
  <c r="G52" i="5"/>
  <c r="G35" i="5"/>
  <c r="G40" i="5"/>
  <c r="G16" i="5"/>
  <c r="G23" i="5"/>
  <c r="E50" i="5"/>
  <c r="E52" i="5"/>
  <c r="E35" i="5"/>
  <c r="E40" i="5"/>
  <c r="E23" i="5"/>
  <c r="G53" i="5"/>
  <c r="E16" i="1"/>
  <c r="E17" i="1"/>
  <c r="E19" i="1"/>
  <c r="E26" i="1"/>
  <c r="E27" i="1"/>
  <c r="E29" i="1"/>
  <c r="G38" i="2"/>
  <c r="G53" i="7"/>
  <c r="E38" i="2"/>
  <c r="E53" i="7"/>
  <c r="E65" i="7"/>
  <c r="C38" i="2"/>
  <c r="C53" i="7"/>
  <c r="G65" i="7"/>
  <c r="I67" i="1"/>
  <c r="G22" i="2"/>
  <c r="G67" i="1"/>
  <c r="E22" i="2"/>
  <c r="G34" i="1"/>
  <c r="G70" i="1"/>
  <c r="E16" i="2"/>
  <c r="G16" i="2"/>
  <c r="G18" i="2"/>
  <c r="E53" i="5"/>
  <c r="C65" i="7"/>
  <c r="E67" i="1"/>
  <c r="C22" i="2"/>
  <c r="C16" i="2"/>
  <c r="G24" i="2"/>
  <c r="G40" i="2"/>
  <c r="C35" i="6"/>
  <c r="C14" i="7"/>
  <c r="C22" i="7"/>
  <c r="E34" i="1"/>
  <c r="E70" i="1"/>
  <c r="G33" i="7"/>
  <c r="G40" i="7"/>
  <c r="I34" i="1"/>
  <c r="I70" i="1"/>
  <c r="E33" i="7"/>
  <c r="E40" i="7"/>
  <c r="E40" i="2"/>
  <c r="C40" i="2"/>
  <c r="C33" i="7"/>
  <c r="C40" i="7"/>
  <c r="G46" i="6"/>
  <c r="G59" i="6"/>
  <c r="G45" i="2"/>
  <c r="G49" i="2"/>
  <c r="G53" i="2"/>
  <c r="G43" i="7"/>
  <c r="G56" i="2"/>
  <c r="G11" i="6"/>
  <c r="G29" i="6"/>
  <c r="E45" i="2"/>
  <c r="E49" i="2"/>
  <c r="E53" i="2"/>
  <c r="E11" i="6"/>
  <c r="E29" i="6"/>
  <c r="E46" i="6"/>
  <c r="E59" i="6"/>
  <c r="E43" i="7"/>
  <c r="C45" i="2"/>
  <c r="C49" i="2"/>
  <c r="C53" i="2"/>
  <c r="C11" i="6"/>
  <c r="C29" i="6"/>
  <c r="C46" i="6"/>
  <c r="C59" i="6"/>
  <c r="C43" i="7"/>
</calcChain>
</file>

<file path=xl/sharedStrings.xml><?xml version="1.0" encoding="utf-8"?>
<sst xmlns="http://schemas.openxmlformats.org/spreadsheetml/2006/main" count="343" uniqueCount="229">
  <si>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</si>
  <si>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</si>
  <si>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</si>
  <si>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</si>
  <si>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</si>
  <si>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</si>
  <si>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</si>
  <si>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</si>
  <si>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</si>
  <si>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</si>
  <si>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</si>
  <si>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</si>
  <si>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</si>
  <si>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</si>
  <si>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</si>
  <si>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</si>
  <si>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</si>
  <si>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European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</si>
  <si>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</si>
  <si>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</si>
  <si>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</si>
  <si>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</si>
  <si>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</si>
  <si>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</si>
  <si>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Index Licensing and Services Revenues</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</si>
  <si>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</si>
  <si>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</si>
  <si>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</si>
  <si>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</si>
  <si>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</si>
  <si>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</si>
  <si>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</si>
  <si>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</si>
  <si>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</si>
  <si>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</si>
  <si>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</si>
  <si>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</si>
  <si>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</si>
  <si>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</si>
  <si>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</si>
  <si>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</si>
  <si>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</si>
  <si>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</si>
  <si>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</si>
  <si>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</si>
  <si>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</si>
  <si>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</si>
  <si>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</si>
  <si>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</si>
  <si>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</si>
  <si>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 xml:space="preserve">Net income </t>
  </si>
  <si>
    <t>Net income attributable to NASDAQ OMX</t>
  </si>
  <si>
    <t>Weighted-average common shares outstanding</t>
  </si>
  <si>
    <t xml:space="preserve">   for earnings per share:</t>
  </si>
  <si>
    <t xml:space="preserve">   Diluted</t>
  </si>
  <si>
    <t>2013</t>
  </si>
  <si>
    <t>2012</t>
  </si>
  <si>
    <t>Asset impairment charges</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</si>
  <si>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</si>
  <si>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</si>
  <si>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</si>
  <si>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</si>
  <si>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</si>
  <si>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</si>
  <si>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</si>
  <si>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</si>
  <si>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</si>
  <si>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</si>
  <si>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</si>
  <si>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Non-current restricted cash</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</si>
  <si>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</si>
  <si>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</si>
  <si>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</si>
  <si>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</si>
  <si>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</si>
  <si>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</si>
  <si>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</si>
  <si>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</si>
  <si>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</si>
  <si>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</si>
  <si>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</si>
  <si>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</si>
  <si>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</si>
  <si>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</si>
  <si>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</si>
  <si>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</si>
  <si>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</si>
  <si>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</si>
  <si>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</si>
  <si>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</si>
  <si>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</si>
  <si>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</si>
  <si>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</si>
  <si>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</si>
  <si>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</si>
  <si>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</si>
  <si>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</si>
  <si>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</si>
  <si>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</si>
  <si>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Total NASDAQ OMX stockholders' equity</t>
  </si>
  <si>
    <t>Noncontrolling interests</t>
  </si>
  <si>
    <t>Total equity</t>
  </si>
  <si>
    <t>Total liabilities and equity</t>
  </si>
  <si>
    <t>March 31,</t>
  </si>
  <si>
    <t>Interest expense</t>
  </si>
  <si>
    <t>Interest income</t>
  </si>
  <si>
    <t xml:space="preserve">   Basic earnings per share</t>
  </si>
  <si>
    <t xml:space="preserve">   Diluted earnings per share</t>
  </si>
  <si>
    <t xml:space="preserve">   Basic</t>
  </si>
  <si>
    <t xml:space="preserve">Three Months Ended </t>
  </si>
  <si>
    <t>Non-GAAP adjustments:</t>
  </si>
  <si>
    <t>Restructuring charges</t>
  </si>
  <si>
    <t>Special legal expenses</t>
  </si>
  <si>
    <t>Other</t>
  </si>
  <si>
    <t>Total non-GAAP adjustments</t>
  </si>
  <si>
    <t>Significant tax adjustments, net</t>
  </si>
  <si>
    <t>Total non-GAAP adjustments, net of tax</t>
  </si>
  <si>
    <t>Total adjustments from non-GAAP net income above</t>
  </si>
  <si>
    <t xml:space="preserve">   Merger and strategic initiatives</t>
  </si>
  <si>
    <t xml:space="preserve">   Restructuring charges</t>
  </si>
  <si>
    <t xml:space="preserve">   Special legal expenses</t>
  </si>
  <si>
    <t xml:space="preserve">   Other</t>
  </si>
  <si>
    <t xml:space="preserve">   Total non-GAAP adjustments</t>
  </si>
  <si>
    <t>Non-GAAP operating income</t>
  </si>
  <si>
    <r>
      <t>Non-GAAP operating margin</t>
    </r>
    <r>
      <rPr>
        <b/>
        <vertAlign val="superscript"/>
        <sz val="10"/>
        <rFont val="Verdana"/>
        <family val="2"/>
      </rPr>
      <t xml:space="preserve"> (2)</t>
    </r>
  </si>
  <si>
    <t xml:space="preserve">     occurred. </t>
  </si>
  <si>
    <t xml:space="preserve"> brokerage, clearance and exchange fees. </t>
  </si>
  <si>
    <t xml:space="preserve">GAAP revenues less transaction rebates, brokerage, </t>
  </si>
  <si>
    <t xml:space="preserve">Non-GAAP revenues less transaction rebates, brokerage, </t>
  </si>
  <si>
    <t>Non-GAAP operating expenses</t>
  </si>
  <si>
    <t>Three Months Ended</t>
  </si>
  <si>
    <t>Revenues:</t>
  </si>
  <si>
    <t>Operating Expenses:</t>
  </si>
  <si>
    <t>Net loss attributable to noncontrolling interests</t>
  </si>
  <si>
    <t>Market Technology Revenues:</t>
  </si>
  <si>
    <t>June 30,</t>
  </si>
  <si>
    <t>Index data products</t>
  </si>
  <si>
    <t>Voluntary accommodation program</t>
  </si>
  <si>
    <t>Reserve for Securities and Exchange Commission matter</t>
  </si>
  <si>
    <t xml:space="preserve">   Reserve for Securities and Exchange Commission matter</t>
  </si>
  <si>
    <t xml:space="preserve">   Voluntary accommodation program</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</si>
  <si>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</si>
  <si>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</si>
  <si>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</si>
  <si>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</si>
  <si>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</si>
  <si>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</si>
  <si>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</si>
  <si>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</si>
  <si>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INFORMATION SERVICES</t>
  </si>
  <si>
    <t>Total Information Services revenues</t>
  </si>
  <si>
    <t>TECHNOLOGY SOLUTIONS</t>
  </si>
  <si>
    <t>Total Technology Solutions revenues</t>
  </si>
  <si>
    <t>Corporate Solutions Revenues:</t>
  </si>
  <si>
    <t xml:space="preserve">      Total Corporate Solutions revenues</t>
  </si>
  <si>
    <t>Governance</t>
  </si>
  <si>
    <t>Public relations</t>
  </si>
  <si>
    <t xml:space="preserve">   Cash dividends declared per common share</t>
  </si>
  <si>
    <t>Market Data Products Revenues:</t>
  </si>
  <si>
    <t>Investor relations</t>
  </si>
  <si>
    <t>Multimedia solutions</t>
  </si>
  <si>
    <t>Software, license and support</t>
  </si>
  <si>
    <t xml:space="preserve">        Total net derivative trading and clearing revenues</t>
  </si>
  <si>
    <t xml:space="preserve"> Total Listing Services revenues</t>
  </si>
  <si>
    <t xml:space="preserve">        Total Market Data Products revenues</t>
  </si>
  <si>
    <t xml:space="preserve">Condensed Consolidated Balance Sheets </t>
  </si>
  <si>
    <t>GAAP net income attributable to NASDAQ OMX</t>
  </si>
  <si>
    <t>Non-GAAP net income attributable to NASDAQ OMX</t>
  </si>
  <si>
    <t>GAAP diluted earnings per share</t>
  </si>
  <si>
    <t>Non-GAAP diluted earnings per share</t>
  </si>
  <si>
    <t>Income from open positions relating to the operations of the exchange</t>
  </si>
  <si>
    <t xml:space="preserve">   Income from open positions relating to the operations of the exchange</t>
  </si>
  <si>
    <t>GAAP operating income</t>
  </si>
  <si>
    <t xml:space="preserve">(2) Non-GAAP operating margin equals non-GAAP operating income divided by non-GAAP revenues less transaction rebates, </t>
  </si>
  <si>
    <t>clearance and exchange fees</t>
  </si>
  <si>
    <t>GAAP operating expenses</t>
  </si>
  <si>
    <t>(1) Represents revenues less transaction rebates, brokerage, clearance and exchange fees.</t>
  </si>
  <si>
    <t xml:space="preserve">GAAP cash equity trading revenues less transaction rebates, brokerage, </t>
  </si>
  <si>
    <t xml:space="preserve">Non-GAAP cash equity trading revenues less transaction rebates, brokerage, </t>
  </si>
  <si>
    <r>
      <t xml:space="preserve">Net Cash Equity Revenues </t>
    </r>
    <r>
      <rPr>
        <b/>
        <vertAlign val="superscript"/>
        <sz val="10"/>
        <rFont val="Verdana"/>
        <family val="2"/>
      </rPr>
      <t>(1)</t>
    </r>
    <r>
      <rPr>
        <b/>
        <sz val="10"/>
        <rFont val="Verdana"/>
        <family val="2"/>
      </rPr>
      <t xml:space="preserve"> and Operating Expenses</t>
    </r>
  </si>
  <si>
    <r>
      <t xml:space="preserve">Adjustment to the income tax provision to reflect non-GAAP adjustments </t>
    </r>
    <r>
      <rPr>
        <vertAlign val="superscript"/>
        <sz val="10"/>
        <rFont val="Verdana"/>
        <family val="2"/>
      </rPr>
      <t>(2)</t>
    </r>
  </si>
  <si>
    <t xml:space="preserve">(2) We determine the tax effect of each item based on the tax rules in the respective jurisdiction where the transaction </t>
  </si>
  <si>
    <t>Quarterly Key Drivers Detail</t>
  </si>
  <si>
    <t/>
  </si>
  <si>
    <t>Cash Equity Trading</t>
  </si>
  <si>
    <t>NASDAQ securities</t>
  </si>
  <si>
    <t>Total 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</si>
  <si>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</si>
  <si>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</si>
  <si>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</si>
  <si>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</si>
  <si>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</si>
  <si>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t>New York Stock Exchange, or NYSE securities</t>
  </si>
  <si>
    <t>NYSE MKT and regional securities</t>
  </si>
  <si>
    <t>Total U.S.-listed securities</t>
  </si>
  <si>
    <t>Matched share volume (in billions)</t>
  </si>
  <si>
    <r>
      <t>Total market share</t>
    </r>
    <r>
      <rPr>
        <vertAlign val="superscript"/>
        <sz val="8"/>
        <rFont val="Verdana"/>
        <family val="2"/>
      </rPr>
      <t xml:space="preserve"> </t>
    </r>
  </si>
  <si>
    <t>NASDAQ OMX Nordic and NASDAQ OMX Baltic Securities</t>
  </si>
  <si>
    <t>Average daily number of equity trades</t>
  </si>
  <si>
    <t>Total average daily value of shares traded (in billions)</t>
  </si>
  <si>
    <t>Total market share</t>
  </si>
  <si>
    <t>Derivative Trading and Clearing</t>
  </si>
  <si>
    <t>U.S. Equity Options</t>
  </si>
  <si>
    <t>Total industry average daily volume (in millions)</t>
  </si>
  <si>
    <t>NASDAQ OMX PHLX matched market share</t>
  </si>
  <si>
    <t>The NASDAQ Options Market matched market share</t>
  </si>
  <si>
    <t>NASDAQ OMX BX Options matched market share</t>
  </si>
  <si>
    <t>NASDAQ OMX Nordic and NASDAQ OMX Baltic</t>
  </si>
  <si>
    <t>Average daily volume:</t>
  </si>
  <si>
    <t>Options, futures and fixed-income contracts</t>
  </si>
  <si>
    <t>Finnish option contracts traded on Eurex</t>
  </si>
  <si>
    <t>NASDAQ OMX Commodities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</si>
  <si>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</si>
  <si>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</si>
  <si>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</si>
  <si>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</si>
  <si>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</si>
  <si>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</si>
  <si>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</si>
  <si>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</si>
  <si>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</si>
  <si>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r>
      <t>Order intake (in millions)</t>
    </r>
    <r>
      <rPr>
        <vertAlign val="superscript"/>
        <sz val="8"/>
        <rFont val="Verdana"/>
        <family val="2"/>
      </rPr>
      <t>(7)</t>
    </r>
  </si>
  <si>
    <r>
      <t>Total order value (in millions)</t>
    </r>
    <r>
      <rPr>
        <vertAlign val="superscript"/>
        <sz val="8"/>
        <rFont val="Verdana"/>
        <family val="2"/>
      </rPr>
      <t>(8)</t>
    </r>
  </si>
  <si>
    <r>
      <t>Reconciliation of GAAP Net Income, Diluted Earnings Per Share, Operating Income, Net Revenues</t>
    </r>
    <r>
      <rPr>
        <b/>
        <vertAlign val="superscript"/>
        <sz val="10"/>
        <rFont val="Verdana"/>
        <family val="2"/>
      </rPr>
      <t xml:space="preserve"> (1)</t>
    </r>
    <r>
      <rPr>
        <b/>
        <sz val="10"/>
        <rFont val="Verdana"/>
        <family val="2"/>
      </rPr>
      <t xml:space="preserve">, Net Cash Equity Revenues </t>
    </r>
    <r>
      <rPr>
        <b/>
        <vertAlign val="superscript"/>
        <sz val="10"/>
        <rFont val="Verdana"/>
        <family val="2"/>
      </rPr>
      <t>(1)</t>
    </r>
    <r>
      <rPr>
        <b/>
        <sz val="10"/>
        <rFont val="Verdana"/>
        <family val="2"/>
      </rPr>
      <t xml:space="preserve"> and </t>
    </r>
  </si>
  <si>
    <r>
      <t xml:space="preserve">Operating Expenses to Non-GAAP Net Income, Diluted Earnings Per Share, Operating Income, Net Revenues </t>
    </r>
    <r>
      <rPr>
        <b/>
        <vertAlign val="superscript"/>
        <sz val="10"/>
        <rFont val="Verdana"/>
        <family val="2"/>
      </rPr>
      <t>(1)</t>
    </r>
    <r>
      <rPr>
        <b/>
        <sz val="10"/>
        <rFont val="Verdana"/>
        <family val="2"/>
      </rPr>
      <t xml:space="preserve">, </t>
    </r>
  </si>
  <si>
    <r>
      <t>Power contracts cleared (TWh)</t>
    </r>
    <r>
      <rPr>
        <vertAlign val="superscript"/>
        <sz val="8"/>
        <rFont val="Verdana"/>
        <family val="2"/>
      </rPr>
      <t>(1)</t>
    </r>
  </si>
  <si>
    <r>
      <t>Total market share</t>
    </r>
    <r>
      <rPr>
        <vertAlign val="superscript"/>
        <sz val="8"/>
        <rFont val="Verdana"/>
        <family val="2"/>
      </rPr>
      <t xml:space="preserve"> (2)</t>
    </r>
  </si>
  <si>
    <t>Per share information:</t>
  </si>
  <si>
    <t>Market Technology</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</si>
</sst>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9">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vertAlign val="superscript"/>
      <sz val="8"/>
      <name val="Verdana"/>
      <family val="2"/>
    </font>
    <font>
      <vertAlign val="superscript"/>
      <sz val="7.5"/>
      <name val="Verdana"/>
      <family val="2"/>
    </font>
    <font>
      <i/>
      <u/>
      <sz val="10"/>
      <name val="Verdana"/>
      <family val="2"/>
    </font>
  </fonts>
  <fills count="26">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style="thin">
        <color indexed="9"/>
      </top>
      <bottom style="thin">
        <color indexed="64"/>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9" fillId="2"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4" borderId="14" applyNumberFormat="0" applyAlignment="0" applyProtection="0"/>
    <xf numFmtId="0" fontId="43" fillId="23" borderId="15" applyNumberFormat="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0" borderId="16" applyNumberFormat="0" applyFill="0" applyAlignment="0" applyProtection="0"/>
    <xf numFmtId="0" fontId="47" fillId="0" borderId="17" applyNumberFormat="0" applyFill="0" applyAlignment="0" applyProtection="0"/>
    <xf numFmtId="0" fontId="48" fillId="0" borderId="18" applyNumberFormat="0" applyFill="0" applyAlignment="0" applyProtection="0"/>
    <xf numFmtId="0" fontId="48" fillId="0" borderId="0" applyNumberFormat="0" applyFill="0" applyBorder="0" applyAlignment="0" applyProtection="0"/>
    <xf numFmtId="0" fontId="49" fillId="10" borderId="14" applyNumberFormat="0" applyAlignment="0" applyProtection="0"/>
    <xf numFmtId="0" fontId="50" fillId="0" borderId="19" applyNumberFormat="0" applyFill="0" applyAlignment="0" applyProtection="0"/>
    <xf numFmtId="0" fontId="51" fillId="24" borderId="0" applyNumberFormat="0" applyBorder="0" applyAlignment="0" applyProtection="0"/>
    <xf numFmtId="0" fontId="6" fillId="25" borderId="20" applyNumberFormat="0" applyFont="0" applyAlignment="0" applyProtection="0"/>
    <xf numFmtId="0" fontId="52" fillId="4" borderId="21" applyNumberFormat="0" applyAlignment="0" applyProtection="0"/>
    <xf numFmtId="0" fontId="53" fillId="0" borderId="0" applyNumberFormat="0" applyFill="0" applyBorder="0" applyAlignment="0" applyProtection="0"/>
    <xf numFmtId="0" fontId="54" fillId="0" borderId="22" applyNumberFormat="0" applyFill="0" applyAlignment="0" applyProtection="0"/>
    <xf numFmtId="0" fontId="55"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6" fillId="0" borderId="0"/>
    <xf numFmtId="0" fontId="6" fillId="0" borderId="0">
      <alignment vertical="top"/>
    </xf>
  </cellStyleXfs>
  <cellXfs count="229">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7" fontId="4" fillId="0" borderId="2" xfId="3" applyNumberFormat="1" applyFont="1" applyFill="1" applyBorder="1" applyAlignment="1">
      <alignment horizontal="right"/>
    </xf>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6" fontId="4" fillId="0" borderId="4" xfId="2" applyNumberFormat="1" applyFont="1" applyFill="1" applyBorder="1" applyAlignment="1">
      <alignment horizontal="right"/>
    </xf>
    <xf numFmtId="166" fontId="3" fillId="0" borderId="2"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44" fontId="4" fillId="0" borderId="0" xfId="253" applyNumberFormat="1" applyFont="1" applyFill="1" applyBorder="1"/>
    <xf numFmtId="165" fontId="3" fillId="0" borderId="0" xfId="2" applyNumberFormat="1" applyFont="1" applyFill="1" applyAlignment="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applyAlignment="1">
      <alignment horizontal="left" indent="2"/>
    </xf>
    <xf numFmtId="174" fontId="4" fillId="0" borderId="1"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0" fontId="4" fillId="0" borderId="0" xfId="269" applyFont="1" applyFill="1" applyAlignment="1">
      <alignment wrapText="1"/>
    </xf>
    <xf numFmtId="177" fontId="4" fillId="0" borderId="0" xfId="2" applyNumberFormat="1" applyFont="1" applyFill="1" applyBorder="1"/>
    <xf numFmtId="0" fontId="3" fillId="0" borderId="0" xfId="269" applyFont="1" applyFill="1"/>
    <xf numFmtId="0" fontId="4" fillId="0" borderId="0" xfId="269" quotePrefix="1" applyFont="1" applyFill="1" applyAlignment="1">
      <alignment horizontal="left" indent="2"/>
    </xf>
    <xf numFmtId="172" fontId="4" fillId="0" borderId="0" xfId="269" applyNumberFormat="1" applyFont="1" applyFill="1" applyBorder="1"/>
    <xf numFmtId="174" fontId="4" fillId="0" borderId="0" xfId="2" applyNumberFormat="1" applyFont="1" applyFill="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165" fontId="4" fillId="0" borderId="0" xfId="2" applyNumberFormat="1" applyFont="1" applyFill="1" applyAlignment="1" applyProtection="1">
      <alignment horizontal="left"/>
      <protection locked="0"/>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0" fontId="3" fillId="0" borderId="0" xfId="269" applyFont="1" applyFill="1" applyAlignment="1">
      <alignment horizontal="center"/>
    </xf>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5" fontId="3" fillId="0" borderId="0" xfId="2" applyNumberFormat="1" applyFont="1" applyFill="1" applyBorder="1" applyAlignment="1">
      <alignment horizontal="center"/>
    </xf>
    <xf numFmtId="166" fontId="9" fillId="0" borderId="0" xfId="2" applyNumberFormat="1" applyFont="1" applyFill="1" applyBorder="1" applyAlignment="1">
      <alignment horizontal="right"/>
    </xf>
    <xf numFmtId="170" fontId="4" fillId="0" borderId="0" xfId="2" applyNumberFormat="1" applyFont="1" applyFill="1" applyBorder="1"/>
    <xf numFmtId="44" fontId="4" fillId="0" borderId="0" xfId="253" applyNumberFormat="1" applyFont="1" applyFill="1"/>
    <xf numFmtId="44" fontId="4" fillId="0" borderId="0" xfId="253" applyFont="1" applyFill="1"/>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10" xfId="2" applyNumberFormat="1" applyFont="1" applyFill="1" applyBorder="1"/>
    <xf numFmtId="167" fontId="4" fillId="0" borderId="10" xfId="253" applyNumberFormat="1" applyFont="1" applyFill="1" applyBorder="1"/>
    <xf numFmtId="166" fontId="4" fillId="0" borderId="10" xfId="2" applyNumberFormat="1" applyFont="1" applyFill="1" applyBorder="1"/>
    <xf numFmtId="167" fontId="4" fillId="0" borderId="11" xfId="253" applyNumberFormat="1" applyFont="1" applyFill="1" applyBorder="1"/>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44" fontId="4" fillId="0" borderId="0" xfId="253"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72" fontId="4" fillId="0" borderId="0" xfId="253" applyNumberFormat="1" applyFont="1" applyFill="1" applyBorder="1"/>
    <xf numFmtId="166" fontId="4" fillId="0" borderId="0" xfId="2" applyNumberFormat="1" applyFont="1" applyFill="1" applyBorder="1" applyAlignment="1"/>
    <xf numFmtId="44" fontId="4" fillId="0" borderId="0" xfId="269" applyNumberFormat="1" applyFont="1" applyFill="1"/>
    <xf numFmtId="0" fontId="3" fillId="0" borderId="0" xfId="267" applyFont="1" applyFill="1" applyAlignment="1">
      <alignment horizontal="center"/>
    </xf>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10" xfId="2" applyNumberFormat="1" applyFont="1" applyFill="1" applyBorder="1" applyAlignment="1">
      <alignment horizontal="right"/>
    </xf>
    <xf numFmtId="172" fontId="4" fillId="0" borderId="0" xfId="253" applyNumberFormat="1" applyFont="1" applyFill="1"/>
    <xf numFmtId="166" fontId="4" fillId="0" borderId="10"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10" xfId="2" applyNumberFormat="1" applyFont="1" applyFill="1" applyBorder="1"/>
    <xf numFmtId="171" fontId="32" fillId="0" borderId="10"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79" fontId="4" fillId="0" borderId="0" xfId="312" applyNumberFormat="1" applyFont="1" applyFill="1"/>
    <xf numFmtId="0" fontId="3" fillId="0" borderId="0" xfId="269" applyFont="1" applyFill="1" applyAlignment="1">
      <alignment horizontal="center"/>
    </xf>
    <xf numFmtId="168" fontId="4" fillId="0" borderId="8" xfId="269" applyNumberFormat="1" applyFont="1" applyFill="1" applyBorder="1"/>
    <xf numFmtId="168" fontId="4" fillId="0" borderId="1" xfId="269" applyNumberFormat="1" applyFont="1" applyFill="1" applyBorder="1"/>
    <xf numFmtId="168" fontId="4" fillId="0" borderId="0" xfId="269" applyNumberFormat="1" applyFont="1" applyFill="1" applyBorder="1"/>
    <xf numFmtId="0" fontId="3" fillId="0" borderId="0" xfId="269" applyFont="1" applyFill="1" applyAlignment="1">
      <alignment horizontal="center"/>
    </xf>
    <xf numFmtId="166" fontId="3" fillId="0" borderId="23" xfId="2" applyNumberFormat="1" applyFont="1" applyFill="1" applyBorder="1" applyAlignment="1">
      <alignment horizontal="right"/>
    </xf>
    <xf numFmtId="166" fontId="8" fillId="0" borderId="5" xfId="2" applyNumberFormat="1" applyFont="1" applyFill="1" applyBorder="1" applyAlignment="1">
      <alignment horizontal="right"/>
    </xf>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174" fontId="4" fillId="0" borderId="8" xfId="269" applyNumberFormat="1" applyFont="1" applyFill="1" applyBorder="1"/>
    <xf numFmtId="165" fontId="4" fillId="0" borderId="0" xfId="2" applyNumberFormat="1" applyFont="1" applyFill="1" applyAlignment="1">
      <alignment horizontal="left"/>
    </xf>
    <xf numFmtId="165" fontId="3" fillId="0" borderId="0" xfId="2" applyNumberFormat="1" applyFont="1" applyFill="1" applyAlignment="1">
      <alignment horizontal="left"/>
    </xf>
    <xf numFmtId="0" fontId="4" fillId="0" borderId="0" xfId="315" applyFont="1" applyFill="1" applyAlignment="1"/>
    <xf numFmtId="0" fontId="4" fillId="0" borderId="0" xfId="315" applyFont="1" applyFill="1" applyAlignment="1">
      <alignment vertical="center"/>
    </xf>
    <xf numFmtId="165" fontId="3" fillId="0" borderId="1" xfId="2" quotePrefix="1" applyNumberFormat="1" applyFont="1" applyFill="1" applyBorder="1" applyAlignment="1" applyProtection="1">
      <alignment horizontal="center" vertical="center"/>
      <protection locked="0"/>
    </xf>
    <xf numFmtId="165" fontId="9" fillId="0" borderId="0" xfId="2" quotePrefix="1" applyNumberFormat="1" applyFont="1" applyFill="1" applyBorder="1" applyAlignment="1" applyProtection="1">
      <alignment horizontal="center" vertical="center"/>
      <protection locked="0"/>
    </xf>
    <xf numFmtId="0" fontId="3" fillId="0" borderId="0" xfId="315" applyFont="1" applyFill="1" applyAlignment="1"/>
    <xf numFmtId="0" fontId="4" fillId="0" borderId="0" xfId="315" applyFont="1" applyFill="1" applyAlignment="1">
      <alignment horizontal="left" indent="2"/>
    </xf>
    <xf numFmtId="39" fontId="4" fillId="0" borderId="0" xfId="315" applyNumberFormat="1" applyFont="1" applyFill="1" applyAlignment="1"/>
    <xf numFmtId="179" fontId="4" fillId="0" borderId="0" xfId="315" applyNumberFormat="1" applyFont="1" applyFill="1" applyAlignment="1"/>
    <xf numFmtId="179" fontId="4" fillId="0" borderId="0" xfId="257" applyNumberFormat="1" applyFont="1" applyFill="1" applyAlignment="1"/>
    <xf numFmtId="179" fontId="4" fillId="0" borderId="0" xfId="315" applyNumberFormat="1" applyFont="1" applyFill="1" applyBorder="1" applyAlignment="1"/>
    <xf numFmtId="179" fontId="4" fillId="0" borderId="1" xfId="315" applyNumberFormat="1" applyFont="1" applyFill="1" applyBorder="1" applyAlignment="1"/>
    <xf numFmtId="179" fontId="4" fillId="0" borderId="1" xfId="270" applyNumberFormat="1" applyFont="1" applyFill="1" applyBorder="1" applyAlignment="1"/>
    <xf numFmtId="179" fontId="4" fillId="0" borderId="7" xfId="315" applyNumberFormat="1" applyFont="1" applyFill="1" applyBorder="1" applyAlignment="1"/>
    <xf numFmtId="10" fontId="4" fillId="0" borderId="0" xfId="315" applyNumberFormat="1" applyFont="1" applyFill="1" applyAlignment="1"/>
    <xf numFmtId="164" fontId="2" fillId="0" borderId="0" xfId="256" applyFill="1"/>
    <xf numFmtId="179" fontId="4" fillId="0" borderId="0" xfId="257" quotePrefix="1" applyNumberFormat="1" applyFont="1" applyFill="1" applyAlignment="1">
      <alignment horizontal="right"/>
    </xf>
    <xf numFmtId="180" fontId="4" fillId="0" borderId="0" xfId="315" applyNumberFormat="1" applyFont="1" applyFill="1" applyAlignment="1"/>
    <xf numFmtId="37" fontId="4" fillId="0" borderId="0" xfId="315" applyNumberFormat="1" applyFont="1" applyFill="1" applyAlignment="1"/>
    <xf numFmtId="166" fontId="4" fillId="0" borderId="0" xfId="2" applyNumberFormat="1" applyFont="1" applyFill="1" applyAlignment="1"/>
    <xf numFmtId="181" fontId="4" fillId="0" borderId="0" xfId="315" applyNumberFormat="1" applyFont="1" applyFill="1" applyAlignment="1"/>
    <xf numFmtId="172" fontId="4" fillId="0" borderId="0" xfId="315" applyNumberFormat="1" applyFont="1" applyFill="1" applyAlignment="1"/>
    <xf numFmtId="182" fontId="4" fillId="0" borderId="0" xfId="315" applyNumberFormat="1" applyFont="1" applyFill="1" applyAlignment="1"/>
    <xf numFmtId="0" fontId="4" fillId="0" borderId="0" xfId="315" applyFont="1" applyFill="1" applyAlignment="1">
      <alignment horizontal="left" indent="4"/>
    </xf>
    <xf numFmtId="179" fontId="4" fillId="0" borderId="0" xfId="270" applyNumberFormat="1" applyFont="1" applyFill="1" applyAlignment="1"/>
    <xf numFmtId="165" fontId="4" fillId="0" borderId="1" xfId="2" applyNumberFormat="1" applyFont="1" applyFill="1" applyBorder="1" applyAlignment="1"/>
    <xf numFmtId="179" fontId="4" fillId="0" borderId="0" xfId="312" applyNumberFormat="1" applyFont="1" applyFill="1" applyAlignment="1"/>
    <xf numFmtId="0" fontId="0" fillId="0" borderId="0" xfId="0" applyFill="1"/>
    <xf numFmtId="0" fontId="4" fillId="0" borderId="0" xfId="315" applyFont="1" applyFill="1">
      <alignment vertical="top"/>
    </xf>
    <xf numFmtId="37" fontId="4" fillId="0" borderId="0" xfId="2" applyNumberFormat="1" applyFont="1" applyFill="1" applyAlignment="1"/>
    <xf numFmtId="166" fontId="4" fillId="0" borderId="0" xfId="313" applyNumberFormat="1" applyFont="1" applyFill="1" applyAlignment="1">
      <alignment vertical="top"/>
    </xf>
    <xf numFmtId="166" fontId="4" fillId="0" borderId="0" xfId="2" applyNumberFormat="1" applyFont="1" applyFill="1" applyAlignment="1">
      <alignment vertical="top"/>
    </xf>
    <xf numFmtId="183" fontId="4" fillId="0" borderId="0" xfId="315" applyNumberFormat="1" applyFont="1" applyFill="1" applyAlignment="1"/>
    <xf numFmtId="42" fontId="4" fillId="0" borderId="0" xfId="315" applyNumberFormat="1" applyFont="1" applyFill="1">
      <alignment vertical="top"/>
    </xf>
    <xf numFmtId="0" fontId="57" fillId="0" borderId="0" xfId="315" applyFont="1" applyFill="1" applyAlignment="1">
      <alignment horizontal="left" vertical="top" indent="2"/>
    </xf>
    <xf numFmtId="0" fontId="4" fillId="0" borderId="0" xfId="269" quotePrefix="1" applyFont="1" applyFill="1"/>
    <xf numFmtId="165" fontId="3" fillId="0" borderId="0" xfId="2" applyNumberFormat="1" applyFont="1" applyFill="1" applyAlignment="1">
      <alignment horizontal="center"/>
    </xf>
    <xf numFmtId="0" fontId="58" fillId="0" borderId="0" xfId="315" applyFont="1" applyFill="1" applyAlignment="1"/>
    <xf numFmtId="0" fontId="3" fillId="0" borderId="0" xfId="267" applyFont="1" applyFill="1" applyAlignment="1">
      <alignment horizontal="left"/>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4" applyFont="1" applyFill="1" applyAlignment="1">
      <alignment horizontal="center"/>
    </xf>
    <xf numFmtId="0" fontId="3" fillId="0" borderId="0" xfId="315" applyFont="1" applyFill="1" applyAlignment="1">
      <alignment horizontal="center"/>
    </xf>
    <xf numFmtId="0" fontId="3" fillId="0" borderId="1" xfId="315" applyFont="1" applyFill="1" applyBorder="1" applyAlignment="1">
      <alignment horizontal="center" vertical="center"/>
    </xf>
    <xf numFmtId="165" fontId="3" fillId="0" borderId="0" xfId="2" applyNumberFormat="1" applyFont="1" applyFill="1" applyBorder="1" applyAlignment="1">
      <alignment horizontal="center" vertical="center"/>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3" builtinId="3"/>
    <cellStyle name="Comma 2" xfId="2"/>
    <cellStyle name="Comma 2 2" xfId="250"/>
    <cellStyle name="Comma 3" xfId="251"/>
    <cellStyle name="Comma 4" xfId="252"/>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314"/>
    <cellStyle name="Normal_Press Release Stats (4)" xfId="315"/>
    <cellStyle name="Note 2" xfId="307"/>
    <cellStyle name="Output 2" xfId="308"/>
    <cellStyle name="Percent" xfId="312" builtinId="5"/>
    <cellStyle name="Percent 2" xfId="257"/>
    <cellStyle name="Percent 2 2" xfId="258"/>
    <cellStyle name="Percent 3" xfId="259"/>
    <cellStyle name="Percent 3 2" xfId="270"/>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2</xdr:col>
      <xdr:colOff>733425</xdr:colOff>
      <xdr:row>9</xdr:row>
      <xdr:rowOff>47625</xdr:rowOff>
    </xdr:from>
    <xdr:to>
      <xdr:col>4</xdr:col>
      <xdr:colOff>9525</xdr:colOff>
      <xdr:row>9</xdr:row>
      <xdr:rowOff>171450</xdr:rowOff>
    </xdr:to>
    <xdr:sp macro="" textlink="">
      <xdr:nvSpPr>
        <xdr:cNvPr id="2" name="Text Box 1"/>
        <xdr:cNvSpPr txBox="1">
          <a:spLocks noChangeArrowheads="1"/>
        </xdr:cNvSpPr>
      </xdr:nvSpPr>
      <xdr:spPr bwMode="auto">
        <a:xfrm>
          <a:off x="7410450" y="1514475"/>
          <a:ext cx="609600" cy="123825"/>
        </a:xfrm>
        <a:prstGeom prst="rect">
          <a:avLst/>
        </a:prstGeom>
        <a:noFill/>
        <a:ln w="9525">
          <a:noFill/>
          <a:miter lim="800000"/>
          <a:headEnd/>
          <a:tailEnd/>
        </a:ln>
      </xdr:spPr>
    </xdr:sp>
    <xdr:clientData/>
  </xdr:twoCellAnchor>
  <xdr:twoCellAnchor>
    <xdr:from>
      <xdr:col>4</xdr:col>
      <xdr:colOff>762000</xdr:colOff>
      <xdr:row>43</xdr:row>
      <xdr:rowOff>57150</xdr:rowOff>
    </xdr:from>
    <xdr:to>
      <xdr:col>6</xdr:col>
      <xdr:colOff>38100</xdr:colOff>
      <xdr:row>43</xdr:row>
      <xdr:rowOff>171450</xdr:rowOff>
    </xdr:to>
    <xdr:sp macro="" textlink="">
      <xdr:nvSpPr>
        <xdr:cNvPr id="4" name="Text Box 1"/>
        <xdr:cNvSpPr txBox="1">
          <a:spLocks noChangeArrowheads="1"/>
        </xdr:cNvSpPr>
      </xdr:nvSpPr>
      <xdr:spPr bwMode="auto">
        <a:xfrm>
          <a:off x="8772525" y="7115175"/>
          <a:ext cx="657225" cy="114300"/>
        </a:xfrm>
        <a:prstGeom prst="rect">
          <a:avLst/>
        </a:prstGeom>
        <a:noFill/>
        <a:ln w="9525">
          <a:noFill/>
          <a:miter lim="800000"/>
          <a:headEnd/>
          <a:tailEnd/>
        </a:ln>
      </xdr:spPr>
    </xdr:sp>
    <xdr:clientData/>
  </xdr:twoCellAnchor>
  <xdr:twoCellAnchor>
    <xdr:from>
      <xdr:col>0</xdr:col>
      <xdr:colOff>228600</xdr:colOff>
      <xdr:row>63</xdr:row>
      <xdr:rowOff>0</xdr:rowOff>
    </xdr:from>
    <xdr:to>
      <xdr:col>8</xdr:col>
      <xdr:colOff>0</xdr:colOff>
      <xdr:row>63</xdr:row>
      <xdr:rowOff>0</xdr:rowOff>
    </xdr:to>
    <xdr:sp macro="" textlink="">
      <xdr:nvSpPr>
        <xdr:cNvPr id="5" name="Text Box 2"/>
        <xdr:cNvSpPr txBox="1">
          <a:spLocks noChangeArrowheads="1"/>
        </xdr:cNvSpPr>
      </xdr:nvSpPr>
      <xdr:spPr bwMode="auto">
        <a:xfrm>
          <a:off x="228600" y="12001500"/>
          <a:ext cx="105918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 name="Text Box 1"/>
        <xdr:cNvSpPr txBox="1">
          <a:spLocks noChangeArrowheads="1"/>
        </xdr:cNvSpPr>
      </xdr:nvSpPr>
      <xdr:spPr bwMode="auto">
        <a:xfrm>
          <a:off x="8884318" y="1395663"/>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 name="Text Box 1"/>
        <xdr:cNvSpPr txBox="1">
          <a:spLocks noChangeArrowheads="1"/>
        </xdr:cNvSpPr>
      </xdr:nvSpPr>
      <xdr:spPr bwMode="auto">
        <a:xfrm>
          <a:off x="7410450" y="1514475"/>
          <a:ext cx="609600" cy="123825"/>
        </a:xfrm>
        <a:prstGeom prst="rect">
          <a:avLst/>
        </a:prstGeom>
        <a:noFill/>
        <a:ln w="9525">
          <a:noFill/>
          <a:miter lim="800000"/>
          <a:headEnd/>
          <a:tailEnd/>
        </a:ln>
      </xdr:spPr>
    </xdr:sp>
    <xdr:clientData/>
  </xdr:twoCellAnchor>
  <xdr:twoCellAnchor>
    <xdr:from>
      <xdr:col>2</xdr:col>
      <xdr:colOff>733425</xdr:colOff>
      <xdr:row>43</xdr:row>
      <xdr:rowOff>47625</xdr:rowOff>
    </xdr:from>
    <xdr:to>
      <xdr:col>4</xdr:col>
      <xdr:colOff>9525</xdr:colOff>
      <xdr:row>43</xdr:row>
      <xdr:rowOff>171450</xdr:rowOff>
    </xdr:to>
    <xdr:sp macro="" textlink="">
      <xdr:nvSpPr>
        <xdr:cNvPr id="12"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13"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14"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42</xdr:row>
      <xdr:rowOff>147888</xdr:rowOff>
    </xdr:from>
    <xdr:to>
      <xdr:col>6</xdr:col>
      <xdr:colOff>139868</xdr:colOff>
      <xdr:row>43</xdr:row>
      <xdr:rowOff>51134</xdr:rowOff>
    </xdr:to>
    <xdr:sp macro="" textlink="">
      <xdr:nvSpPr>
        <xdr:cNvPr id="15"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16"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17"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43</xdr:row>
      <xdr:rowOff>47625</xdr:rowOff>
    </xdr:from>
    <xdr:to>
      <xdr:col>4</xdr:col>
      <xdr:colOff>9525</xdr:colOff>
      <xdr:row>43</xdr:row>
      <xdr:rowOff>171450</xdr:rowOff>
    </xdr:to>
    <xdr:sp macro="" textlink="">
      <xdr:nvSpPr>
        <xdr:cNvPr id="18"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34"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35"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42</xdr:row>
      <xdr:rowOff>147888</xdr:rowOff>
    </xdr:from>
    <xdr:to>
      <xdr:col>6</xdr:col>
      <xdr:colOff>139868</xdr:colOff>
      <xdr:row>43</xdr:row>
      <xdr:rowOff>51134</xdr:rowOff>
    </xdr:to>
    <xdr:sp macro="" textlink="">
      <xdr:nvSpPr>
        <xdr:cNvPr id="36"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37"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38"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49"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50"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42</xdr:row>
      <xdr:rowOff>147888</xdr:rowOff>
    </xdr:from>
    <xdr:to>
      <xdr:col>6</xdr:col>
      <xdr:colOff>139868</xdr:colOff>
      <xdr:row>43</xdr:row>
      <xdr:rowOff>51134</xdr:rowOff>
    </xdr:to>
    <xdr:sp macro="" textlink="">
      <xdr:nvSpPr>
        <xdr:cNvPr id="51" name="Text Box 1"/>
        <xdr:cNvSpPr txBox="1">
          <a:spLocks noChangeArrowheads="1"/>
        </xdr:cNvSpPr>
      </xdr:nvSpPr>
      <xdr:spPr bwMode="auto">
        <a:xfrm>
          <a:off x="8885999" y="1380535"/>
          <a:ext cx="644398" cy="127364"/>
        </a:xfrm>
        <a:prstGeom prst="rect">
          <a:avLst/>
        </a:prstGeom>
        <a:noFill/>
        <a:ln w="9525">
          <a:noFill/>
          <a:miter lim="800000"/>
          <a:headEnd/>
          <a:tailEnd/>
        </a:ln>
      </xdr:spPr>
    </xdr:sp>
    <xdr:clientData/>
  </xdr:twoCellAnchor>
  <xdr:twoCellAnchor>
    <xdr:from>
      <xdr:col>2</xdr:col>
      <xdr:colOff>733425</xdr:colOff>
      <xdr:row>43</xdr:row>
      <xdr:rowOff>9525</xdr:rowOff>
    </xdr:from>
    <xdr:to>
      <xdr:col>4</xdr:col>
      <xdr:colOff>9525</xdr:colOff>
      <xdr:row>43</xdr:row>
      <xdr:rowOff>123825</xdr:rowOff>
    </xdr:to>
    <xdr:sp macro="" textlink="">
      <xdr:nvSpPr>
        <xdr:cNvPr id="52"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43</xdr:row>
      <xdr:rowOff>19050</xdr:rowOff>
    </xdr:from>
    <xdr:to>
      <xdr:col>4</xdr:col>
      <xdr:colOff>981075</xdr:colOff>
      <xdr:row>43</xdr:row>
      <xdr:rowOff>133350</xdr:rowOff>
    </xdr:to>
    <xdr:sp macro="" textlink="">
      <xdr:nvSpPr>
        <xdr:cNvPr id="53"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42</xdr:row>
      <xdr:rowOff>147888</xdr:rowOff>
    </xdr:from>
    <xdr:to>
      <xdr:col>6</xdr:col>
      <xdr:colOff>139868</xdr:colOff>
      <xdr:row>43</xdr:row>
      <xdr:rowOff>51134</xdr:rowOff>
    </xdr:to>
    <xdr:sp macro="" textlink="">
      <xdr:nvSpPr>
        <xdr:cNvPr id="41"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4</xdr:col>
      <xdr:colOff>873793</xdr:colOff>
      <xdr:row>42</xdr:row>
      <xdr:rowOff>147888</xdr:rowOff>
    </xdr:from>
    <xdr:to>
      <xdr:col>6</xdr:col>
      <xdr:colOff>139868</xdr:colOff>
      <xdr:row>43</xdr:row>
      <xdr:rowOff>51134</xdr:rowOff>
    </xdr:to>
    <xdr:sp macro="" textlink="">
      <xdr:nvSpPr>
        <xdr:cNvPr id="40"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50</xdr:row>
      <xdr:rowOff>9525</xdr:rowOff>
    </xdr:from>
    <xdr:to>
      <xdr:col>4</xdr:col>
      <xdr:colOff>9525</xdr:colOff>
      <xdr:row>50</xdr:row>
      <xdr:rowOff>123825</xdr:rowOff>
    </xdr:to>
    <xdr:sp macro="" textlink="">
      <xdr:nvSpPr>
        <xdr:cNvPr id="2"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3"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7"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8"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9"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4</xdr:col>
      <xdr:colOff>873793</xdr:colOff>
      <xdr:row>49</xdr:row>
      <xdr:rowOff>147888</xdr:rowOff>
    </xdr:from>
    <xdr:to>
      <xdr:col>6</xdr:col>
      <xdr:colOff>139868</xdr:colOff>
      <xdr:row>50</xdr:row>
      <xdr:rowOff>51134</xdr:rowOff>
    </xdr:to>
    <xdr:sp macro="" textlink="">
      <xdr:nvSpPr>
        <xdr:cNvPr id="10" name="Text Box 1"/>
        <xdr:cNvSpPr txBox="1">
          <a:spLocks noChangeArrowheads="1"/>
        </xdr:cNvSpPr>
      </xdr:nvSpPr>
      <xdr:spPr bwMode="auto">
        <a:xfrm>
          <a:off x="8550943" y="4291263"/>
          <a:ext cx="656725" cy="131846"/>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1"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2"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3"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84"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85"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8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8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8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8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851381</xdr:colOff>
      <xdr:row>50</xdr:row>
      <xdr:rowOff>69448</xdr:rowOff>
    </xdr:from>
    <xdr:to>
      <xdr:col>6</xdr:col>
      <xdr:colOff>117456</xdr:colOff>
      <xdr:row>50</xdr:row>
      <xdr:rowOff>196811</xdr:rowOff>
    </xdr:to>
    <xdr:sp macro="" textlink="">
      <xdr:nvSpPr>
        <xdr:cNvPr id="90" name="Text Box 1"/>
        <xdr:cNvSpPr txBox="1">
          <a:spLocks noChangeArrowheads="1"/>
        </xdr:cNvSpPr>
      </xdr:nvSpPr>
      <xdr:spPr bwMode="auto">
        <a:xfrm>
          <a:off x="8538616" y="1391742"/>
          <a:ext cx="655605" cy="89263"/>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91"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92"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93"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9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95"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9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97"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98"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49</xdr:row>
      <xdr:rowOff>147888</xdr:rowOff>
    </xdr:from>
    <xdr:to>
      <xdr:col>6</xdr:col>
      <xdr:colOff>139868</xdr:colOff>
      <xdr:row>50</xdr:row>
      <xdr:rowOff>51134</xdr:rowOff>
    </xdr:to>
    <xdr:sp macro="" textlink="">
      <xdr:nvSpPr>
        <xdr:cNvPr id="99"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00"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01"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02"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10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10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05"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06"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07"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49</xdr:row>
      <xdr:rowOff>147888</xdr:rowOff>
    </xdr:from>
    <xdr:to>
      <xdr:col>6</xdr:col>
      <xdr:colOff>139868</xdr:colOff>
      <xdr:row>50</xdr:row>
      <xdr:rowOff>51134</xdr:rowOff>
    </xdr:to>
    <xdr:sp macro="" textlink="">
      <xdr:nvSpPr>
        <xdr:cNvPr id="108"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09"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10"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1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112"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50</xdr:row>
      <xdr:rowOff>19050</xdr:rowOff>
    </xdr:from>
    <xdr:to>
      <xdr:col>6</xdr:col>
      <xdr:colOff>981075</xdr:colOff>
      <xdr:row>50</xdr:row>
      <xdr:rowOff>133350</xdr:rowOff>
    </xdr:to>
    <xdr:sp macro="" textlink="">
      <xdr:nvSpPr>
        <xdr:cNvPr id="11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14"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1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1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49</xdr:row>
      <xdr:rowOff>147888</xdr:rowOff>
    </xdr:from>
    <xdr:to>
      <xdr:col>6</xdr:col>
      <xdr:colOff>139868</xdr:colOff>
      <xdr:row>50</xdr:row>
      <xdr:rowOff>51134</xdr:rowOff>
    </xdr:to>
    <xdr:sp macro="" textlink="">
      <xdr:nvSpPr>
        <xdr:cNvPr id="117"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1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1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20"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2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22"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23"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49</xdr:row>
      <xdr:rowOff>147888</xdr:rowOff>
    </xdr:from>
    <xdr:to>
      <xdr:col>6</xdr:col>
      <xdr:colOff>139868</xdr:colOff>
      <xdr:row>50</xdr:row>
      <xdr:rowOff>51134</xdr:rowOff>
    </xdr:to>
    <xdr:sp macro="" textlink="">
      <xdr:nvSpPr>
        <xdr:cNvPr id="124"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50</xdr:row>
      <xdr:rowOff>9525</xdr:rowOff>
    </xdr:from>
    <xdr:to>
      <xdr:col>4</xdr:col>
      <xdr:colOff>9525</xdr:colOff>
      <xdr:row>50</xdr:row>
      <xdr:rowOff>123825</xdr:rowOff>
    </xdr:to>
    <xdr:sp macro="" textlink="">
      <xdr:nvSpPr>
        <xdr:cNvPr id="12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50</xdr:row>
      <xdr:rowOff>19050</xdr:rowOff>
    </xdr:from>
    <xdr:to>
      <xdr:col>4</xdr:col>
      <xdr:colOff>981075</xdr:colOff>
      <xdr:row>50</xdr:row>
      <xdr:rowOff>133350</xdr:rowOff>
    </xdr:to>
    <xdr:sp macro="" textlink="">
      <xdr:nvSpPr>
        <xdr:cNvPr id="12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50</xdr:row>
      <xdr:rowOff>47625</xdr:rowOff>
    </xdr:from>
    <xdr:to>
      <xdr:col>4</xdr:col>
      <xdr:colOff>9525</xdr:colOff>
      <xdr:row>50</xdr:row>
      <xdr:rowOff>171450</xdr:rowOff>
    </xdr:to>
    <xdr:sp macro="" textlink="">
      <xdr:nvSpPr>
        <xdr:cNvPr id="12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57"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58"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59"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60"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61"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62"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63"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64"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65"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66"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67"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68"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69"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70"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71"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851381</xdr:colOff>
      <xdr:row>29</xdr:row>
      <xdr:rowOff>69448</xdr:rowOff>
    </xdr:from>
    <xdr:to>
      <xdr:col>6</xdr:col>
      <xdr:colOff>117456</xdr:colOff>
      <xdr:row>29</xdr:row>
      <xdr:rowOff>196811</xdr:rowOff>
    </xdr:to>
    <xdr:sp macro="" textlink="">
      <xdr:nvSpPr>
        <xdr:cNvPr id="72" name="Text Box 1"/>
        <xdr:cNvSpPr txBox="1">
          <a:spLocks noChangeArrowheads="1"/>
        </xdr:cNvSpPr>
      </xdr:nvSpPr>
      <xdr:spPr bwMode="auto">
        <a:xfrm>
          <a:off x="6095734" y="3969095"/>
          <a:ext cx="655604" cy="127363"/>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73"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74"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75"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76"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77"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78"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79"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80"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81"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82"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83"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28"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29"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30"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31"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32"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33"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34"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35"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36"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37"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38"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39"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40"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41"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42"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43"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44"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45"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46"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47"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48"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49"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50"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51"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52"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53"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54"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55"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56"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57"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58"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59"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60"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61"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62"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63"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64"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65"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66"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67"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68"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69"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851381</xdr:colOff>
      <xdr:row>29</xdr:row>
      <xdr:rowOff>69448</xdr:rowOff>
    </xdr:from>
    <xdr:to>
      <xdr:col>6</xdr:col>
      <xdr:colOff>117456</xdr:colOff>
      <xdr:row>29</xdr:row>
      <xdr:rowOff>196811</xdr:rowOff>
    </xdr:to>
    <xdr:sp macro="" textlink="">
      <xdr:nvSpPr>
        <xdr:cNvPr id="170" name="Text Box 1"/>
        <xdr:cNvSpPr txBox="1">
          <a:spLocks noChangeArrowheads="1"/>
        </xdr:cNvSpPr>
      </xdr:nvSpPr>
      <xdr:spPr bwMode="auto">
        <a:xfrm>
          <a:off x="6095734" y="3969095"/>
          <a:ext cx="655604" cy="127363"/>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71"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72"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73"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74"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75"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76"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77"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78"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79"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80"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81"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82"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83"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84"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85"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86"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87"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88"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89"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90"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91"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92"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6</xdr:col>
      <xdr:colOff>771525</xdr:colOff>
      <xdr:row>29</xdr:row>
      <xdr:rowOff>19050</xdr:rowOff>
    </xdr:from>
    <xdr:to>
      <xdr:col>6</xdr:col>
      <xdr:colOff>981075</xdr:colOff>
      <xdr:row>29</xdr:row>
      <xdr:rowOff>133350</xdr:rowOff>
    </xdr:to>
    <xdr:sp macro="" textlink="">
      <xdr:nvSpPr>
        <xdr:cNvPr id="193" name="Text Box 4"/>
        <xdr:cNvSpPr txBox="1">
          <a:spLocks noChangeArrowheads="1"/>
        </xdr:cNvSpPr>
      </xdr:nvSpPr>
      <xdr:spPr bwMode="auto">
        <a:xfrm>
          <a:off x="7405407"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194"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95"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96"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197"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198"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199"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200"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47625</xdr:rowOff>
    </xdr:from>
    <xdr:to>
      <xdr:col>4</xdr:col>
      <xdr:colOff>9525</xdr:colOff>
      <xdr:row>29</xdr:row>
      <xdr:rowOff>171450</xdr:rowOff>
    </xdr:to>
    <xdr:sp macro="" textlink="">
      <xdr:nvSpPr>
        <xdr:cNvPr id="201" name="Text Box 1"/>
        <xdr:cNvSpPr txBox="1">
          <a:spLocks noChangeArrowheads="1"/>
        </xdr:cNvSpPr>
      </xdr:nvSpPr>
      <xdr:spPr bwMode="auto">
        <a:xfrm>
          <a:off x="4633072" y="3947272"/>
          <a:ext cx="620806" cy="123825"/>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202"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203"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4</xdr:col>
      <xdr:colOff>873793</xdr:colOff>
      <xdr:row>28</xdr:row>
      <xdr:rowOff>147888</xdr:rowOff>
    </xdr:from>
    <xdr:to>
      <xdr:col>6</xdr:col>
      <xdr:colOff>139868</xdr:colOff>
      <xdr:row>29</xdr:row>
      <xdr:rowOff>51134</xdr:rowOff>
    </xdr:to>
    <xdr:sp macro="" textlink="">
      <xdr:nvSpPr>
        <xdr:cNvPr id="204" name="Text Box 1"/>
        <xdr:cNvSpPr txBox="1">
          <a:spLocks noChangeArrowheads="1"/>
        </xdr:cNvSpPr>
      </xdr:nvSpPr>
      <xdr:spPr bwMode="auto">
        <a:xfrm>
          <a:off x="6118146" y="3823417"/>
          <a:ext cx="655604" cy="127364"/>
        </a:xfrm>
        <a:prstGeom prst="rect">
          <a:avLst/>
        </a:prstGeom>
        <a:noFill/>
        <a:ln w="9525">
          <a:noFill/>
          <a:miter lim="800000"/>
          <a:headEnd/>
          <a:tailEnd/>
        </a:ln>
      </xdr:spPr>
    </xdr:sp>
    <xdr:clientData/>
  </xdr:twoCellAnchor>
  <xdr:twoCellAnchor>
    <xdr:from>
      <xdr:col>2</xdr:col>
      <xdr:colOff>733425</xdr:colOff>
      <xdr:row>29</xdr:row>
      <xdr:rowOff>9525</xdr:rowOff>
    </xdr:from>
    <xdr:to>
      <xdr:col>4</xdr:col>
      <xdr:colOff>9525</xdr:colOff>
      <xdr:row>29</xdr:row>
      <xdr:rowOff>123825</xdr:rowOff>
    </xdr:to>
    <xdr:sp macro="" textlink="">
      <xdr:nvSpPr>
        <xdr:cNvPr id="205" name="Text Box 3"/>
        <xdr:cNvSpPr txBox="1">
          <a:spLocks noChangeArrowheads="1"/>
        </xdr:cNvSpPr>
      </xdr:nvSpPr>
      <xdr:spPr bwMode="auto">
        <a:xfrm>
          <a:off x="4633072" y="3909172"/>
          <a:ext cx="620806" cy="114300"/>
        </a:xfrm>
        <a:prstGeom prst="rect">
          <a:avLst/>
        </a:prstGeom>
        <a:noFill/>
        <a:ln w="9525">
          <a:noFill/>
          <a:miter lim="800000"/>
          <a:headEnd/>
          <a:tailEnd/>
        </a:ln>
      </xdr:spPr>
    </xdr:sp>
    <xdr:clientData/>
  </xdr:twoCellAnchor>
  <xdr:twoCellAnchor>
    <xdr:from>
      <xdr:col>4</xdr:col>
      <xdr:colOff>771525</xdr:colOff>
      <xdr:row>29</xdr:row>
      <xdr:rowOff>19050</xdr:rowOff>
    </xdr:from>
    <xdr:to>
      <xdr:col>4</xdr:col>
      <xdr:colOff>981075</xdr:colOff>
      <xdr:row>29</xdr:row>
      <xdr:rowOff>133350</xdr:rowOff>
    </xdr:to>
    <xdr:sp macro="" textlink="">
      <xdr:nvSpPr>
        <xdr:cNvPr id="206" name="Text Box 4"/>
        <xdr:cNvSpPr txBox="1">
          <a:spLocks noChangeArrowheads="1"/>
        </xdr:cNvSpPr>
      </xdr:nvSpPr>
      <xdr:spPr bwMode="auto">
        <a:xfrm>
          <a:off x="6015878" y="3918697"/>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08"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9"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0"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1"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2"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3"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14"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5"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6"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17"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18"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19"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0"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1"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2"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3"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24" name="Text Box 1"/>
        <xdr:cNvSpPr txBox="1">
          <a:spLocks noChangeArrowheads="1"/>
        </xdr:cNvSpPr>
      </xdr:nvSpPr>
      <xdr:spPr bwMode="auto">
        <a:xfrm>
          <a:off x="7765410" y="3722566"/>
          <a:ext cx="913340"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25"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26"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27"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8"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29"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0"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1"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2"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33"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34"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35"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6"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7"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38"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39"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0"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1"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42"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3"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44"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5"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6"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47"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48"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49"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0"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51"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2"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3"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4"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55"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6"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57"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58"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9"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0"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1"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2"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3"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4"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65"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6"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7"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68"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69"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0"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1"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2"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3"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4"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5"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6"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77"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278" name="Text Box 1"/>
        <xdr:cNvSpPr txBox="1">
          <a:spLocks noChangeArrowheads="1"/>
        </xdr:cNvSpPr>
      </xdr:nvSpPr>
      <xdr:spPr bwMode="auto">
        <a:xfrm>
          <a:off x="7765410" y="3722566"/>
          <a:ext cx="913340"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79"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0"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1"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2"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83"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4"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5"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6"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87"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88"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89"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0"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1"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292"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3"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4"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5"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296"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7"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98"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99"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00"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01" name="Text Box 4"/>
        <xdr:cNvSpPr txBox="1">
          <a:spLocks noChangeArrowheads="1"/>
        </xdr:cNvSpPr>
      </xdr:nvSpPr>
      <xdr:spPr bwMode="auto">
        <a:xfrm>
          <a:off x="9332819"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2"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3"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4"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05"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06"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7"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8"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09"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0"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11" name="Text Box 4"/>
        <xdr:cNvSpPr txBox="1">
          <a:spLocks noChangeArrowheads="1"/>
        </xdr:cNvSpPr>
      </xdr:nvSpPr>
      <xdr:spPr bwMode="auto">
        <a:xfrm>
          <a:off x="7685554" y="3672168"/>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312" name="Text Box 1"/>
        <xdr:cNvSpPr txBox="1">
          <a:spLocks noChangeArrowheads="1"/>
        </xdr:cNvSpPr>
      </xdr:nvSpPr>
      <xdr:spPr bwMode="auto">
        <a:xfrm>
          <a:off x="7787822" y="3576888"/>
          <a:ext cx="913340" cy="127364"/>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13" name="Text Box 3"/>
        <xdr:cNvSpPr txBox="1">
          <a:spLocks noChangeArrowheads="1"/>
        </xdr:cNvSpPr>
      </xdr:nvSpPr>
      <xdr:spPr bwMode="auto">
        <a:xfrm>
          <a:off x="6000190" y="3662643"/>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15" name="Text Box 1"/>
        <xdr:cNvSpPr txBox="1">
          <a:spLocks noChangeArrowheads="1"/>
        </xdr:cNvSpPr>
      </xdr:nvSpPr>
      <xdr:spPr bwMode="auto">
        <a:xfrm>
          <a:off x="6000190" y="3700743"/>
          <a:ext cx="923364" cy="12382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83</xdr:row>
      <xdr:rowOff>114301</xdr:rowOff>
    </xdr:from>
    <xdr:ext cx="8266756" cy="1945224"/>
    <xdr:sp macro="" textlink="">
      <xdr:nvSpPr>
        <xdr:cNvPr id="2" name="Text Box 1"/>
        <xdr:cNvSpPr txBox="1">
          <a:spLocks noChangeArrowheads="1"/>
        </xdr:cNvSpPr>
      </xdr:nvSpPr>
      <xdr:spPr bwMode="auto">
        <a:xfrm>
          <a:off x="219075" y="14668501"/>
          <a:ext cx="8266756" cy="1945224"/>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measured by Terawatt hours (TWh) .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baseline="0">
              <a:effectLst/>
              <a:latin typeface="Verdana" pitchFamily="34" charset="0"/>
              <a:ea typeface="Verdana" pitchFamily="34" charset="0"/>
              <a:cs typeface="Verdana" pitchFamily="34" charset="0"/>
            </a:rPr>
            <a:t>(2) Includes transactions executed on NASDAQ's, NASDAQ OMX BX's and NASDAQ OMX PSX's systems plus trades reported through the FINRA/NASDAQ Trade Reporting Facility.</a:t>
          </a:r>
          <a:endParaRPr lang="en-US" sz="800">
            <a:effectLst/>
            <a:latin typeface="Verdana" pitchFamily="34" charset="0"/>
            <a:ea typeface="Verdana" pitchFamily="34" charset="0"/>
            <a:cs typeface="Verdana" pitchFamily="34" charset="0"/>
          </a:endParaRP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opLeftCell="A16" zoomScale="80" zoomScaleNormal="80" zoomScaleSheetLayoutView="80" workbookViewId="0">
      <selection activeCell="A23" sqref="A23:A24"/>
    </sheetView>
  </sheetViews>
  <sheetFormatPr defaultColWidth="11.28515625" defaultRowHeight="12.75"/>
  <cols>
    <col min="1" max="1" width="61.5703125" style="40" customWidth="1"/>
    <col min="2" max="2" width="2.5703125" style="30" customWidth="1"/>
    <col min="3" max="3" width="13.7109375" style="30" bestFit="1" customWidth="1"/>
    <col min="4" max="4" width="2.5703125" style="30" customWidth="1"/>
    <col min="5" max="5" width="13.7109375" style="30" bestFit="1" customWidth="1"/>
    <col min="6" max="6" width="2.5703125" style="30" customWidth="1"/>
    <col min="7" max="7" width="13.7109375" style="30" bestFit="1" customWidth="1"/>
    <col min="8" max="8" width="2.5703125" style="30" customWidth="1"/>
    <col min="9" max="237" width="11.28515625" style="40"/>
    <col min="238" max="238" width="61.5703125" style="40" customWidth="1"/>
    <col min="239" max="239" width="2.5703125" style="40" customWidth="1"/>
    <col min="240" max="240" width="13.7109375" style="40" bestFit="1" customWidth="1"/>
    <col min="241" max="241" width="1.7109375" style="40" customWidth="1"/>
    <col min="242" max="242" width="14.42578125" style="40" bestFit="1" customWidth="1"/>
    <col min="243" max="243" width="1.42578125" style="40" customWidth="1"/>
    <col min="244" max="244" width="14.42578125" style="40" bestFit="1" customWidth="1"/>
    <col min="245" max="245" width="1.7109375" style="40" customWidth="1"/>
    <col min="246" max="246" width="13.7109375" style="40" bestFit="1" customWidth="1"/>
    <col min="247" max="247" width="1.7109375" style="40" customWidth="1"/>
    <col min="248" max="248" width="13" style="40" bestFit="1" customWidth="1"/>
    <col min="249" max="493" width="11.28515625" style="40"/>
    <col min="494" max="494" width="61.5703125" style="40" customWidth="1"/>
    <col min="495" max="495" width="2.5703125" style="40" customWidth="1"/>
    <col min="496" max="496" width="13.7109375" style="40" bestFit="1" customWidth="1"/>
    <col min="497" max="497" width="1.7109375" style="40" customWidth="1"/>
    <col min="498" max="498" width="14.42578125" style="40" bestFit="1" customWidth="1"/>
    <col min="499" max="499" width="1.42578125" style="40" customWidth="1"/>
    <col min="500" max="500" width="14.42578125" style="40" bestFit="1" customWidth="1"/>
    <col min="501" max="501" width="1.7109375" style="40" customWidth="1"/>
    <col min="502" max="502" width="13.7109375" style="40" bestFit="1" customWidth="1"/>
    <col min="503" max="503" width="1.7109375" style="40" customWidth="1"/>
    <col min="504" max="504" width="13" style="40" bestFit="1" customWidth="1"/>
    <col min="505" max="749" width="11.28515625" style="40"/>
    <col min="750" max="750" width="61.5703125" style="40" customWidth="1"/>
    <col min="751" max="751" width="2.5703125" style="40" customWidth="1"/>
    <col min="752" max="752" width="13.7109375" style="40" bestFit="1" customWidth="1"/>
    <col min="753" max="753" width="1.7109375" style="40" customWidth="1"/>
    <col min="754" max="754" width="14.42578125" style="40" bestFit="1" customWidth="1"/>
    <col min="755" max="755" width="1.42578125" style="40" customWidth="1"/>
    <col min="756" max="756" width="14.42578125" style="40" bestFit="1" customWidth="1"/>
    <col min="757" max="757" width="1.7109375" style="40" customWidth="1"/>
    <col min="758" max="758" width="13.7109375" style="40" bestFit="1" customWidth="1"/>
    <col min="759" max="759" width="1.7109375" style="40" customWidth="1"/>
    <col min="760" max="760" width="13" style="40" bestFit="1" customWidth="1"/>
    <col min="761" max="1005" width="11.28515625" style="40"/>
    <col min="1006" max="1006" width="61.5703125" style="40" customWidth="1"/>
    <col min="1007" max="1007" width="2.5703125" style="40" customWidth="1"/>
    <col min="1008" max="1008" width="13.7109375" style="40" bestFit="1" customWidth="1"/>
    <col min="1009" max="1009" width="1.7109375" style="40" customWidth="1"/>
    <col min="1010" max="1010" width="14.42578125" style="40" bestFit="1" customWidth="1"/>
    <col min="1011" max="1011" width="1.42578125" style="40" customWidth="1"/>
    <col min="1012" max="1012" width="14.42578125" style="40" bestFit="1" customWidth="1"/>
    <col min="1013" max="1013" width="1.7109375" style="40" customWidth="1"/>
    <col min="1014" max="1014" width="13.7109375" style="40" bestFit="1" customWidth="1"/>
    <col min="1015" max="1015" width="1.7109375" style="40" customWidth="1"/>
    <col min="1016" max="1016" width="13" style="40" bestFit="1" customWidth="1"/>
    <col min="1017" max="1261" width="11.28515625" style="40"/>
    <col min="1262" max="1262" width="61.5703125" style="40" customWidth="1"/>
    <col min="1263" max="1263" width="2.5703125" style="40" customWidth="1"/>
    <col min="1264" max="1264" width="13.7109375" style="40" bestFit="1" customWidth="1"/>
    <col min="1265" max="1265" width="1.7109375" style="40" customWidth="1"/>
    <col min="1266" max="1266" width="14.42578125" style="40" bestFit="1" customWidth="1"/>
    <col min="1267" max="1267" width="1.42578125" style="40" customWidth="1"/>
    <col min="1268" max="1268" width="14.42578125" style="40" bestFit="1" customWidth="1"/>
    <col min="1269" max="1269" width="1.7109375" style="40" customWidth="1"/>
    <col min="1270" max="1270" width="13.7109375" style="40" bestFit="1" customWidth="1"/>
    <col min="1271" max="1271" width="1.7109375" style="40" customWidth="1"/>
    <col min="1272" max="1272" width="13" style="40" bestFit="1" customWidth="1"/>
    <col min="1273" max="1517" width="11.28515625" style="40"/>
    <col min="1518" max="1518" width="61.5703125" style="40" customWidth="1"/>
    <col min="1519" max="1519" width="2.5703125" style="40" customWidth="1"/>
    <col min="1520" max="1520" width="13.7109375" style="40" bestFit="1" customWidth="1"/>
    <col min="1521" max="1521" width="1.7109375" style="40" customWidth="1"/>
    <col min="1522" max="1522" width="14.42578125" style="40" bestFit="1" customWidth="1"/>
    <col min="1523" max="1523" width="1.42578125" style="40" customWidth="1"/>
    <col min="1524" max="1524" width="14.42578125" style="40" bestFit="1" customWidth="1"/>
    <col min="1525" max="1525" width="1.7109375" style="40" customWidth="1"/>
    <col min="1526" max="1526" width="13.7109375" style="40" bestFit="1" customWidth="1"/>
    <col min="1527" max="1527" width="1.7109375" style="40" customWidth="1"/>
    <col min="1528" max="1528" width="13" style="40" bestFit="1" customWidth="1"/>
    <col min="1529" max="1773" width="11.28515625" style="40"/>
    <col min="1774" max="1774" width="61.5703125" style="40" customWidth="1"/>
    <col min="1775" max="1775" width="2.5703125" style="40" customWidth="1"/>
    <col min="1776" max="1776" width="13.7109375" style="40" bestFit="1" customWidth="1"/>
    <col min="1777" max="1777" width="1.7109375" style="40" customWidth="1"/>
    <col min="1778" max="1778" width="14.42578125" style="40" bestFit="1" customWidth="1"/>
    <col min="1779" max="1779" width="1.42578125" style="40" customWidth="1"/>
    <col min="1780" max="1780" width="14.42578125" style="40" bestFit="1" customWidth="1"/>
    <col min="1781" max="1781" width="1.7109375" style="40" customWidth="1"/>
    <col min="1782" max="1782" width="13.7109375" style="40" bestFit="1" customWidth="1"/>
    <col min="1783" max="1783" width="1.7109375" style="40" customWidth="1"/>
    <col min="1784" max="1784" width="13" style="40" bestFit="1" customWidth="1"/>
    <col min="1785" max="2029" width="11.28515625" style="40"/>
    <col min="2030" max="2030" width="61.5703125" style="40" customWidth="1"/>
    <col min="2031" max="2031" width="2.5703125" style="40" customWidth="1"/>
    <col min="2032" max="2032" width="13.7109375" style="40" bestFit="1" customWidth="1"/>
    <col min="2033" max="2033" width="1.7109375" style="40" customWidth="1"/>
    <col min="2034" max="2034" width="14.42578125" style="40" bestFit="1" customWidth="1"/>
    <col min="2035" max="2035" width="1.42578125" style="40" customWidth="1"/>
    <col min="2036" max="2036" width="14.42578125" style="40" bestFit="1" customWidth="1"/>
    <col min="2037" max="2037" width="1.7109375" style="40" customWidth="1"/>
    <col min="2038" max="2038" width="13.7109375" style="40" bestFit="1" customWidth="1"/>
    <col min="2039" max="2039" width="1.7109375" style="40" customWidth="1"/>
    <col min="2040" max="2040" width="13" style="40" bestFit="1" customWidth="1"/>
    <col min="2041" max="2285" width="11.28515625" style="40"/>
    <col min="2286" max="2286" width="61.5703125" style="40" customWidth="1"/>
    <col min="2287" max="2287" width="2.5703125" style="40" customWidth="1"/>
    <col min="2288" max="2288" width="13.7109375" style="40" bestFit="1" customWidth="1"/>
    <col min="2289" max="2289" width="1.7109375" style="40" customWidth="1"/>
    <col min="2290" max="2290" width="14.42578125" style="40" bestFit="1" customWidth="1"/>
    <col min="2291" max="2291" width="1.42578125" style="40" customWidth="1"/>
    <col min="2292" max="2292" width="14.42578125" style="40" bestFit="1" customWidth="1"/>
    <col min="2293" max="2293" width="1.7109375" style="40" customWidth="1"/>
    <col min="2294" max="2294" width="13.7109375" style="40" bestFit="1" customWidth="1"/>
    <col min="2295" max="2295" width="1.7109375" style="40" customWidth="1"/>
    <col min="2296" max="2296" width="13" style="40" bestFit="1" customWidth="1"/>
    <col min="2297" max="2541" width="11.28515625" style="40"/>
    <col min="2542" max="2542" width="61.5703125" style="40" customWidth="1"/>
    <col min="2543" max="2543" width="2.5703125" style="40" customWidth="1"/>
    <col min="2544" max="2544" width="13.7109375" style="40" bestFit="1" customWidth="1"/>
    <col min="2545" max="2545" width="1.7109375" style="40" customWidth="1"/>
    <col min="2546" max="2546" width="14.42578125" style="40" bestFit="1" customWidth="1"/>
    <col min="2547" max="2547" width="1.42578125" style="40" customWidth="1"/>
    <col min="2548" max="2548" width="14.42578125" style="40" bestFit="1" customWidth="1"/>
    <col min="2549" max="2549" width="1.7109375" style="40" customWidth="1"/>
    <col min="2550" max="2550" width="13.7109375" style="40" bestFit="1" customWidth="1"/>
    <col min="2551" max="2551" width="1.7109375" style="40" customWidth="1"/>
    <col min="2552" max="2552" width="13" style="40" bestFit="1" customWidth="1"/>
    <col min="2553" max="2797" width="11.28515625" style="40"/>
    <col min="2798" max="2798" width="61.5703125" style="40" customWidth="1"/>
    <col min="2799" max="2799" width="2.5703125" style="40" customWidth="1"/>
    <col min="2800" max="2800" width="13.7109375" style="40" bestFit="1" customWidth="1"/>
    <col min="2801" max="2801" width="1.7109375" style="40" customWidth="1"/>
    <col min="2802" max="2802" width="14.42578125" style="40" bestFit="1" customWidth="1"/>
    <col min="2803" max="2803" width="1.42578125" style="40" customWidth="1"/>
    <col min="2804" max="2804" width="14.42578125" style="40" bestFit="1" customWidth="1"/>
    <col min="2805" max="2805" width="1.7109375" style="40" customWidth="1"/>
    <col min="2806" max="2806" width="13.7109375" style="40" bestFit="1" customWidth="1"/>
    <col min="2807" max="2807" width="1.7109375" style="40" customWidth="1"/>
    <col min="2808" max="2808" width="13" style="40" bestFit="1" customWidth="1"/>
    <col min="2809" max="3053" width="11.28515625" style="40"/>
    <col min="3054" max="3054" width="61.5703125" style="40" customWidth="1"/>
    <col min="3055" max="3055" width="2.5703125" style="40" customWidth="1"/>
    <col min="3056" max="3056" width="13.7109375" style="40" bestFit="1" customWidth="1"/>
    <col min="3057" max="3057" width="1.7109375" style="40" customWidth="1"/>
    <col min="3058" max="3058" width="14.42578125" style="40" bestFit="1" customWidth="1"/>
    <col min="3059" max="3059" width="1.42578125" style="40" customWidth="1"/>
    <col min="3060" max="3060" width="14.42578125" style="40" bestFit="1" customWidth="1"/>
    <col min="3061" max="3061" width="1.7109375" style="40" customWidth="1"/>
    <col min="3062" max="3062" width="13.7109375" style="40" bestFit="1" customWidth="1"/>
    <col min="3063" max="3063" width="1.7109375" style="40" customWidth="1"/>
    <col min="3064" max="3064" width="13" style="40" bestFit="1" customWidth="1"/>
    <col min="3065" max="3309" width="11.28515625" style="40"/>
    <col min="3310" max="3310" width="61.5703125" style="40" customWidth="1"/>
    <col min="3311" max="3311" width="2.5703125" style="40" customWidth="1"/>
    <col min="3312" max="3312" width="13.7109375" style="40" bestFit="1" customWidth="1"/>
    <col min="3313" max="3313" width="1.7109375" style="40" customWidth="1"/>
    <col min="3314" max="3314" width="14.42578125" style="40" bestFit="1" customWidth="1"/>
    <col min="3315" max="3315" width="1.42578125" style="40" customWidth="1"/>
    <col min="3316" max="3316" width="14.42578125" style="40" bestFit="1" customWidth="1"/>
    <col min="3317" max="3317" width="1.7109375" style="40" customWidth="1"/>
    <col min="3318" max="3318" width="13.7109375" style="40" bestFit="1" customWidth="1"/>
    <col min="3319" max="3319" width="1.7109375" style="40" customWidth="1"/>
    <col min="3320" max="3320" width="13" style="40" bestFit="1" customWidth="1"/>
    <col min="3321" max="3565" width="11.28515625" style="40"/>
    <col min="3566" max="3566" width="61.5703125" style="40" customWidth="1"/>
    <col min="3567" max="3567" width="2.5703125" style="40" customWidth="1"/>
    <col min="3568" max="3568" width="13.7109375" style="40" bestFit="1" customWidth="1"/>
    <col min="3569" max="3569" width="1.7109375" style="40" customWidth="1"/>
    <col min="3570" max="3570" width="14.42578125" style="40" bestFit="1" customWidth="1"/>
    <col min="3571" max="3571" width="1.42578125" style="40" customWidth="1"/>
    <col min="3572" max="3572" width="14.42578125" style="40" bestFit="1" customWidth="1"/>
    <col min="3573" max="3573" width="1.7109375" style="40" customWidth="1"/>
    <col min="3574" max="3574" width="13.7109375" style="40" bestFit="1" customWidth="1"/>
    <col min="3575" max="3575" width="1.7109375" style="40" customWidth="1"/>
    <col min="3576" max="3576" width="13" style="40" bestFit="1" customWidth="1"/>
    <col min="3577" max="3821" width="11.28515625" style="40"/>
    <col min="3822" max="3822" width="61.5703125" style="40" customWidth="1"/>
    <col min="3823" max="3823" width="2.5703125" style="40" customWidth="1"/>
    <col min="3824" max="3824" width="13.7109375" style="40" bestFit="1" customWidth="1"/>
    <col min="3825" max="3825" width="1.7109375" style="40" customWidth="1"/>
    <col min="3826" max="3826" width="14.42578125" style="40" bestFit="1" customWidth="1"/>
    <col min="3827" max="3827" width="1.42578125" style="40" customWidth="1"/>
    <col min="3828" max="3828" width="14.42578125" style="40" bestFit="1" customWidth="1"/>
    <col min="3829" max="3829" width="1.7109375" style="40" customWidth="1"/>
    <col min="3830" max="3830" width="13.7109375" style="40" bestFit="1" customWidth="1"/>
    <col min="3831" max="3831" width="1.7109375" style="40" customWidth="1"/>
    <col min="3832" max="3832" width="13" style="40" bestFit="1" customWidth="1"/>
    <col min="3833" max="4077" width="11.28515625" style="40"/>
    <col min="4078" max="4078" width="61.5703125" style="40" customWidth="1"/>
    <col min="4079" max="4079" width="2.5703125" style="40" customWidth="1"/>
    <col min="4080" max="4080" width="13.7109375" style="40" bestFit="1" customWidth="1"/>
    <col min="4081" max="4081" width="1.7109375" style="40" customWidth="1"/>
    <col min="4082" max="4082" width="14.42578125" style="40" bestFit="1" customWidth="1"/>
    <col min="4083" max="4083" width="1.42578125" style="40" customWidth="1"/>
    <col min="4084" max="4084" width="14.42578125" style="40" bestFit="1" customWidth="1"/>
    <col min="4085" max="4085" width="1.7109375" style="40" customWidth="1"/>
    <col min="4086" max="4086" width="13.7109375" style="40" bestFit="1" customWidth="1"/>
    <col min="4087" max="4087" width="1.7109375" style="40" customWidth="1"/>
    <col min="4088" max="4088" width="13" style="40" bestFit="1" customWidth="1"/>
    <col min="4089" max="4333" width="11.28515625" style="40"/>
    <col min="4334" max="4334" width="61.5703125" style="40" customWidth="1"/>
    <col min="4335" max="4335" width="2.5703125" style="40" customWidth="1"/>
    <col min="4336" max="4336" width="13.7109375" style="40" bestFit="1" customWidth="1"/>
    <col min="4337" max="4337" width="1.7109375" style="40" customWidth="1"/>
    <col min="4338" max="4338" width="14.42578125" style="40" bestFit="1" customWidth="1"/>
    <col min="4339" max="4339" width="1.42578125" style="40" customWidth="1"/>
    <col min="4340" max="4340" width="14.42578125" style="40" bestFit="1" customWidth="1"/>
    <col min="4341" max="4341" width="1.7109375" style="40" customWidth="1"/>
    <col min="4342" max="4342" width="13.7109375" style="40" bestFit="1" customWidth="1"/>
    <col min="4343" max="4343" width="1.7109375" style="40" customWidth="1"/>
    <col min="4344" max="4344" width="13" style="40" bestFit="1" customWidth="1"/>
    <col min="4345" max="4589" width="11.28515625" style="40"/>
    <col min="4590" max="4590" width="61.5703125" style="40" customWidth="1"/>
    <col min="4591" max="4591" width="2.5703125" style="40" customWidth="1"/>
    <col min="4592" max="4592" width="13.7109375" style="40" bestFit="1" customWidth="1"/>
    <col min="4593" max="4593" width="1.7109375" style="40" customWidth="1"/>
    <col min="4594" max="4594" width="14.42578125" style="40" bestFit="1" customWidth="1"/>
    <col min="4595" max="4595" width="1.42578125" style="40" customWidth="1"/>
    <col min="4596" max="4596" width="14.42578125" style="40" bestFit="1" customWidth="1"/>
    <col min="4597" max="4597" width="1.7109375" style="40" customWidth="1"/>
    <col min="4598" max="4598" width="13.7109375" style="40" bestFit="1" customWidth="1"/>
    <col min="4599" max="4599" width="1.7109375" style="40" customWidth="1"/>
    <col min="4600" max="4600" width="13" style="40" bestFit="1" customWidth="1"/>
    <col min="4601" max="4845" width="11.28515625" style="40"/>
    <col min="4846" max="4846" width="61.5703125" style="40" customWidth="1"/>
    <col min="4847" max="4847" width="2.5703125" style="40" customWidth="1"/>
    <col min="4848" max="4848" width="13.7109375" style="40" bestFit="1" customWidth="1"/>
    <col min="4849" max="4849" width="1.7109375" style="40" customWidth="1"/>
    <col min="4850" max="4850" width="14.42578125" style="40" bestFit="1" customWidth="1"/>
    <col min="4851" max="4851" width="1.42578125" style="40" customWidth="1"/>
    <col min="4852" max="4852" width="14.42578125" style="40" bestFit="1" customWidth="1"/>
    <col min="4853" max="4853" width="1.7109375" style="40" customWidth="1"/>
    <col min="4854" max="4854" width="13.7109375" style="40" bestFit="1" customWidth="1"/>
    <col min="4855" max="4855" width="1.7109375" style="40" customWidth="1"/>
    <col min="4856" max="4856" width="13" style="40" bestFit="1" customWidth="1"/>
    <col min="4857" max="5101" width="11.28515625" style="40"/>
    <col min="5102" max="5102" width="61.5703125" style="40" customWidth="1"/>
    <col min="5103" max="5103" width="2.5703125" style="40" customWidth="1"/>
    <col min="5104" max="5104" width="13.7109375" style="40" bestFit="1" customWidth="1"/>
    <col min="5105" max="5105" width="1.7109375" style="40" customWidth="1"/>
    <col min="5106" max="5106" width="14.42578125" style="40" bestFit="1" customWidth="1"/>
    <col min="5107" max="5107" width="1.42578125" style="40" customWidth="1"/>
    <col min="5108" max="5108" width="14.42578125" style="40" bestFit="1" customWidth="1"/>
    <col min="5109" max="5109" width="1.7109375" style="40" customWidth="1"/>
    <col min="5110" max="5110" width="13.7109375" style="40" bestFit="1" customWidth="1"/>
    <col min="5111" max="5111" width="1.7109375" style="40" customWidth="1"/>
    <col min="5112" max="5112" width="13" style="40" bestFit="1" customWidth="1"/>
    <col min="5113" max="5357" width="11.28515625" style="40"/>
    <col min="5358" max="5358" width="61.5703125" style="40" customWidth="1"/>
    <col min="5359" max="5359" width="2.5703125" style="40" customWidth="1"/>
    <col min="5360" max="5360" width="13.7109375" style="40" bestFit="1" customWidth="1"/>
    <col min="5361" max="5361" width="1.7109375" style="40" customWidth="1"/>
    <col min="5362" max="5362" width="14.42578125" style="40" bestFit="1" customWidth="1"/>
    <col min="5363" max="5363" width="1.42578125" style="40" customWidth="1"/>
    <col min="5364" max="5364" width="14.42578125" style="40" bestFit="1" customWidth="1"/>
    <col min="5365" max="5365" width="1.7109375" style="40" customWidth="1"/>
    <col min="5366" max="5366" width="13.7109375" style="40" bestFit="1" customWidth="1"/>
    <col min="5367" max="5367" width="1.7109375" style="40" customWidth="1"/>
    <col min="5368" max="5368" width="13" style="40" bestFit="1" customWidth="1"/>
    <col min="5369" max="5613" width="11.28515625" style="40"/>
    <col min="5614" max="5614" width="61.5703125" style="40" customWidth="1"/>
    <col min="5615" max="5615" width="2.5703125" style="40" customWidth="1"/>
    <col min="5616" max="5616" width="13.7109375" style="40" bestFit="1" customWidth="1"/>
    <col min="5617" max="5617" width="1.7109375" style="40" customWidth="1"/>
    <col min="5618" max="5618" width="14.42578125" style="40" bestFit="1" customWidth="1"/>
    <col min="5619" max="5619" width="1.42578125" style="40" customWidth="1"/>
    <col min="5620" max="5620" width="14.42578125" style="40" bestFit="1" customWidth="1"/>
    <col min="5621" max="5621" width="1.7109375" style="40" customWidth="1"/>
    <col min="5622" max="5622" width="13.7109375" style="40" bestFit="1" customWidth="1"/>
    <col min="5623" max="5623" width="1.7109375" style="40" customWidth="1"/>
    <col min="5624" max="5624" width="13" style="40" bestFit="1" customWidth="1"/>
    <col min="5625" max="5869" width="11.28515625" style="40"/>
    <col min="5870" max="5870" width="61.5703125" style="40" customWidth="1"/>
    <col min="5871" max="5871" width="2.5703125" style="40" customWidth="1"/>
    <col min="5872" max="5872" width="13.7109375" style="40" bestFit="1" customWidth="1"/>
    <col min="5873" max="5873" width="1.7109375" style="40" customWidth="1"/>
    <col min="5874" max="5874" width="14.42578125" style="40" bestFit="1" customWidth="1"/>
    <col min="5875" max="5875" width="1.42578125" style="40" customWidth="1"/>
    <col min="5876" max="5876" width="14.42578125" style="40" bestFit="1" customWidth="1"/>
    <col min="5877" max="5877" width="1.7109375" style="40" customWidth="1"/>
    <col min="5878" max="5878" width="13.7109375" style="40" bestFit="1" customWidth="1"/>
    <col min="5879" max="5879" width="1.7109375" style="40" customWidth="1"/>
    <col min="5880" max="5880" width="13" style="40" bestFit="1" customWidth="1"/>
    <col min="5881" max="6125" width="11.28515625" style="40"/>
    <col min="6126" max="6126" width="61.5703125" style="40" customWidth="1"/>
    <col min="6127" max="6127" width="2.5703125" style="40" customWidth="1"/>
    <col min="6128" max="6128" width="13.7109375" style="40" bestFit="1" customWidth="1"/>
    <col min="6129" max="6129" width="1.7109375" style="40" customWidth="1"/>
    <col min="6130" max="6130" width="14.42578125" style="40" bestFit="1" customWidth="1"/>
    <col min="6131" max="6131" width="1.42578125" style="40" customWidth="1"/>
    <col min="6132" max="6132" width="14.42578125" style="40" bestFit="1" customWidth="1"/>
    <col min="6133" max="6133" width="1.7109375" style="40" customWidth="1"/>
    <col min="6134" max="6134" width="13.7109375" style="40" bestFit="1" customWidth="1"/>
    <col min="6135" max="6135" width="1.7109375" style="40" customWidth="1"/>
    <col min="6136" max="6136" width="13" style="40" bestFit="1" customWidth="1"/>
    <col min="6137" max="6381" width="11.28515625" style="40"/>
    <col min="6382" max="6382" width="61.5703125" style="40" customWidth="1"/>
    <col min="6383" max="6383" width="2.5703125" style="40" customWidth="1"/>
    <col min="6384" max="6384" width="13.7109375" style="40" bestFit="1" customWidth="1"/>
    <col min="6385" max="6385" width="1.7109375" style="40" customWidth="1"/>
    <col min="6386" max="6386" width="14.42578125" style="40" bestFit="1" customWidth="1"/>
    <col min="6387" max="6387" width="1.42578125" style="40" customWidth="1"/>
    <col min="6388" max="6388" width="14.42578125" style="40" bestFit="1" customWidth="1"/>
    <col min="6389" max="6389" width="1.7109375" style="40" customWidth="1"/>
    <col min="6390" max="6390" width="13.7109375" style="40" bestFit="1" customWidth="1"/>
    <col min="6391" max="6391" width="1.7109375" style="40" customWidth="1"/>
    <col min="6392" max="6392" width="13" style="40" bestFit="1" customWidth="1"/>
    <col min="6393" max="6637" width="11.28515625" style="40"/>
    <col min="6638" max="6638" width="61.5703125" style="40" customWidth="1"/>
    <col min="6639" max="6639" width="2.5703125" style="40" customWidth="1"/>
    <col min="6640" max="6640" width="13.7109375" style="40" bestFit="1" customWidth="1"/>
    <col min="6641" max="6641" width="1.7109375" style="40" customWidth="1"/>
    <col min="6642" max="6642" width="14.42578125" style="40" bestFit="1" customWidth="1"/>
    <col min="6643" max="6643" width="1.42578125" style="40" customWidth="1"/>
    <col min="6644" max="6644" width="14.42578125" style="40" bestFit="1" customWidth="1"/>
    <col min="6645" max="6645" width="1.7109375" style="40" customWidth="1"/>
    <col min="6646" max="6646" width="13.7109375" style="40" bestFit="1" customWidth="1"/>
    <col min="6647" max="6647" width="1.7109375" style="40" customWidth="1"/>
    <col min="6648" max="6648" width="13" style="40" bestFit="1" customWidth="1"/>
    <col min="6649" max="6893" width="11.28515625" style="40"/>
    <col min="6894" max="6894" width="61.5703125" style="40" customWidth="1"/>
    <col min="6895" max="6895" width="2.5703125" style="40" customWidth="1"/>
    <col min="6896" max="6896" width="13.7109375" style="40" bestFit="1" customWidth="1"/>
    <col min="6897" max="6897" width="1.7109375" style="40" customWidth="1"/>
    <col min="6898" max="6898" width="14.42578125" style="40" bestFit="1" customWidth="1"/>
    <col min="6899" max="6899" width="1.42578125" style="40" customWidth="1"/>
    <col min="6900" max="6900" width="14.42578125" style="40" bestFit="1" customWidth="1"/>
    <col min="6901" max="6901" width="1.7109375" style="40" customWidth="1"/>
    <col min="6902" max="6902" width="13.7109375" style="40" bestFit="1" customWidth="1"/>
    <col min="6903" max="6903" width="1.7109375" style="40" customWidth="1"/>
    <col min="6904" max="6904" width="13" style="40" bestFit="1" customWidth="1"/>
    <col min="6905" max="7149" width="11.28515625" style="40"/>
    <col min="7150" max="7150" width="61.5703125" style="40" customWidth="1"/>
    <col min="7151" max="7151" width="2.5703125" style="40" customWidth="1"/>
    <col min="7152" max="7152" width="13.7109375" style="40" bestFit="1" customWidth="1"/>
    <col min="7153" max="7153" width="1.7109375" style="40" customWidth="1"/>
    <col min="7154" max="7154" width="14.42578125" style="40" bestFit="1" customWidth="1"/>
    <col min="7155" max="7155" width="1.42578125" style="40" customWidth="1"/>
    <col min="7156" max="7156" width="14.42578125" style="40" bestFit="1" customWidth="1"/>
    <col min="7157" max="7157" width="1.7109375" style="40" customWidth="1"/>
    <col min="7158" max="7158" width="13.7109375" style="40" bestFit="1" customWidth="1"/>
    <col min="7159" max="7159" width="1.7109375" style="40" customWidth="1"/>
    <col min="7160" max="7160" width="13" style="40" bestFit="1" customWidth="1"/>
    <col min="7161" max="7405" width="11.28515625" style="40"/>
    <col min="7406" max="7406" width="61.5703125" style="40" customWidth="1"/>
    <col min="7407" max="7407" width="2.5703125" style="40" customWidth="1"/>
    <col min="7408" max="7408" width="13.7109375" style="40" bestFit="1" customWidth="1"/>
    <col min="7409" max="7409" width="1.7109375" style="40" customWidth="1"/>
    <col min="7410" max="7410" width="14.42578125" style="40" bestFit="1" customWidth="1"/>
    <col min="7411" max="7411" width="1.42578125" style="40" customWidth="1"/>
    <col min="7412" max="7412" width="14.42578125" style="40" bestFit="1" customWidth="1"/>
    <col min="7413" max="7413" width="1.7109375" style="40" customWidth="1"/>
    <col min="7414" max="7414" width="13.7109375" style="40" bestFit="1" customWidth="1"/>
    <col min="7415" max="7415" width="1.7109375" style="40" customWidth="1"/>
    <col min="7416" max="7416" width="13" style="40" bestFit="1" customWidth="1"/>
    <col min="7417" max="7661" width="11.28515625" style="40"/>
    <col min="7662" max="7662" width="61.5703125" style="40" customWidth="1"/>
    <col min="7663" max="7663" width="2.5703125" style="40" customWidth="1"/>
    <col min="7664" max="7664" width="13.7109375" style="40" bestFit="1" customWidth="1"/>
    <col min="7665" max="7665" width="1.7109375" style="40" customWidth="1"/>
    <col min="7666" max="7666" width="14.42578125" style="40" bestFit="1" customWidth="1"/>
    <col min="7667" max="7667" width="1.42578125" style="40" customWidth="1"/>
    <col min="7668" max="7668" width="14.42578125" style="40" bestFit="1" customWidth="1"/>
    <col min="7669" max="7669" width="1.7109375" style="40" customWidth="1"/>
    <col min="7670" max="7670" width="13.7109375" style="40" bestFit="1" customWidth="1"/>
    <col min="7671" max="7671" width="1.7109375" style="40" customWidth="1"/>
    <col min="7672" max="7672" width="13" style="40" bestFit="1" customWidth="1"/>
    <col min="7673" max="7917" width="11.28515625" style="40"/>
    <col min="7918" max="7918" width="61.5703125" style="40" customWidth="1"/>
    <col min="7919" max="7919" width="2.5703125" style="40" customWidth="1"/>
    <col min="7920" max="7920" width="13.7109375" style="40" bestFit="1" customWidth="1"/>
    <col min="7921" max="7921" width="1.7109375" style="40" customWidth="1"/>
    <col min="7922" max="7922" width="14.42578125" style="40" bestFit="1" customWidth="1"/>
    <col min="7923" max="7923" width="1.42578125" style="40" customWidth="1"/>
    <col min="7924" max="7924" width="14.42578125" style="40" bestFit="1" customWidth="1"/>
    <col min="7925" max="7925" width="1.7109375" style="40" customWidth="1"/>
    <col min="7926" max="7926" width="13.7109375" style="40" bestFit="1" customWidth="1"/>
    <col min="7927" max="7927" width="1.7109375" style="40" customWidth="1"/>
    <col min="7928" max="7928" width="13" style="40" bestFit="1" customWidth="1"/>
    <col min="7929" max="8173" width="11.28515625" style="40"/>
    <col min="8174" max="8174" width="61.5703125" style="40" customWidth="1"/>
    <col min="8175" max="8175" width="2.5703125" style="40" customWidth="1"/>
    <col min="8176" max="8176" width="13.7109375" style="40" bestFit="1" customWidth="1"/>
    <col min="8177" max="8177" width="1.7109375" style="40" customWidth="1"/>
    <col min="8178" max="8178" width="14.42578125" style="40" bestFit="1" customWidth="1"/>
    <col min="8179" max="8179" width="1.42578125" style="40" customWidth="1"/>
    <col min="8180" max="8180" width="14.42578125" style="40" bestFit="1" customWidth="1"/>
    <col min="8181" max="8181" width="1.7109375" style="40" customWidth="1"/>
    <col min="8182" max="8182" width="13.7109375" style="40" bestFit="1" customWidth="1"/>
    <col min="8183" max="8183" width="1.7109375" style="40" customWidth="1"/>
    <col min="8184" max="8184" width="13" style="40" bestFit="1" customWidth="1"/>
    <col min="8185" max="8429" width="11.28515625" style="40"/>
    <col min="8430" max="8430" width="61.5703125" style="40" customWidth="1"/>
    <col min="8431" max="8431" width="2.5703125" style="40" customWidth="1"/>
    <col min="8432" max="8432" width="13.7109375" style="40" bestFit="1" customWidth="1"/>
    <col min="8433" max="8433" width="1.7109375" style="40" customWidth="1"/>
    <col min="8434" max="8434" width="14.42578125" style="40" bestFit="1" customWidth="1"/>
    <col min="8435" max="8435" width="1.42578125" style="40" customWidth="1"/>
    <col min="8436" max="8436" width="14.42578125" style="40" bestFit="1" customWidth="1"/>
    <col min="8437" max="8437" width="1.7109375" style="40" customWidth="1"/>
    <col min="8438" max="8438" width="13.7109375" style="40" bestFit="1" customWidth="1"/>
    <col min="8439" max="8439" width="1.7109375" style="40" customWidth="1"/>
    <col min="8440" max="8440" width="13" style="40" bestFit="1" customWidth="1"/>
    <col min="8441" max="8685" width="11.28515625" style="40"/>
    <col min="8686" max="8686" width="61.5703125" style="40" customWidth="1"/>
    <col min="8687" max="8687" width="2.5703125" style="40" customWidth="1"/>
    <col min="8688" max="8688" width="13.7109375" style="40" bestFit="1" customWidth="1"/>
    <col min="8689" max="8689" width="1.7109375" style="40" customWidth="1"/>
    <col min="8690" max="8690" width="14.42578125" style="40" bestFit="1" customWidth="1"/>
    <col min="8691" max="8691" width="1.42578125" style="40" customWidth="1"/>
    <col min="8692" max="8692" width="14.42578125" style="40" bestFit="1" customWidth="1"/>
    <col min="8693" max="8693" width="1.7109375" style="40" customWidth="1"/>
    <col min="8694" max="8694" width="13.7109375" style="40" bestFit="1" customWidth="1"/>
    <col min="8695" max="8695" width="1.7109375" style="40" customWidth="1"/>
    <col min="8696" max="8696" width="13" style="40" bestFit="1" customWidth="1"/>
    <col min="8697" max="8941" width="11.28515625" style="40"/>
    <col min="8942" max="8942" width="61.5703125" style="40" customWidth="1"/>
    <col min="8943" max="8943" width="2.5703125" style="40" customWidth="1"/>
    <col min="8944" max="8944" width="13.7109375" style="40" bestFit="1" customWidth="1"/>
    <col min="8945" max="8945" width="1.7109375" style="40" customWidth="1"/>
    <col min="8946" max="8946" width="14.42578125" style="40" bestFit="1" customWidth="1"/>
    <col min="8947" max="8947" width="1.42578125" style="40" customWidth="1"/>
    <col min="8948" max="8948" width="14.42578125" style="40" bestFit="1" customWidth="1"/>
    <col min="8949" max="8949" width="1.7109375" style="40" customWidth="1"/>
    <col min="8950" max="8950" width="13.7109375" style="40" bestFit="1" customWidth="1"/>
    <col min="8951" max="8951" width="1.7109375" style="40" customWidth="1"/>
    <col min="8952" max="8952" width="13" style="40" bestFit="1" customWidth="1"/>
    <col min="8953" max="9197" width="11.28515625" style="40"/>
    <col min="9198" max="9198" width="61.5703125" style="40" customWidth="1"/>
    <col min="9199" max="9199" width="2.5703125" style="40" customWidth="1"/>
    <col min="9200" max="9200" width="13.7109375" style="40" bestFit="1" customWidth="1"/>
    <col min="9201" max="9201" width="1.7109375" style="40" customWidth="1"/>
    <col min="9202" max="9202" width="14.42578125" style="40" bestFit="1" customWidth="1"/>
    <col min="9203" max="9203" width="1.42578125" style="40" customWidth="1"/>
    <col min="9204" max="9204" width="14.42578125" style="40" bestFit="1" customWidth="1"/>
    <col min="9205" max="9205" width="1.7109375" style="40" customWidth="1"/>
    <col min="9206" max="9206" width="13.7109375" style="40" bestFit="1" customWidth="1"/>
    <col min="9207" max="9207" width="1.7109375" style="40" customWidth="1"/>
    <col min="9208" max="9208" width="13" style="40" bestFit="1" customWidth="1"/>
    <col min="9209" max="9453" width="11.28515625" style="40"/>
    <col min="9454" max="9454" width="61.5703125" style="40" customWidth="1"/>
    <col min="9455" max="9455" width="2.5703125" style="40" customWidth="1"/>
    <col min="9456" max="9456" width="13.7109375" style="40" bestFit="1" customWidth="1"/>
    <col min="9457" max="9457" width="1.7109375" style="40" customWidth="1"/>
    <col min="9458" max="9458" width="14.42578125" style="40" bestFit="1" customWidth="1"/>
    <col min="9459" max="9459" width="1.42578125" style="40" customWidth="1"/>
    <col min="9460" max="9460" width="14.42578125" style="40" bestFit="1" customWidth="1"/>
    <col min="9461" max="9461" width="1.7109375" style="40" customWidth="1"/>
    <col min="9462" max="9462" width="13.7109375" style="40" bestFit="1" customWidth="1"/>
    <col min="9463" max="9463" width="1.7109375" style="40" customWidth="1"/>
    <col min="9464" max="9464" width="13" style="40" bestFit="1" customWidth="1"/>
    <col min="9465" max="9709" width="11.28515625" style="40"/>
    <col min="9710" max="9710" width="61.5703125" style="40" customWidth="1"/>
    <col min="9711" max="9711" width="2.5703125" style="40" customWidth="1"/>
    <col min="9712" max="9712" width="13.7109375" style="40" bestFit="1" customWidth="1"/>
    <col min="9713" max="9713" width="1.7109375" style="40" customWidth="1"/>
    <col min="9714" max="9714" width="14.42578125" style="40" bestFit="1" customWidth="1"/>
    <col min="9715" max="9715" width="1.42578125" style="40" customWidth="1"/>
    <col min="9716" max="9716" width="14.42578125" style="40" bestFit="1" customWidth="1"/>
    <col min="9717" max="9717" width="1.7109375" style="40" customWidth="1"/>
    <col min="9718" max="9718" width="13.7109375" style="40" bestFit="1" customWidth="1"/>
    <col min="9719" max="9719" width="1.7109375" style="40" customWidth="1"/>
    <col min="9720" max="9720" width="13" style="40" bestFit="1" customWidth="1"/>
    <col min="9721" max="9965" width="11.28515625" style="40"/>
    <col min="9966" max="9966" width="61.5703125" style="40" customWidth="1"/>
    <col min="9967" max="9967" width="2.5703125" style="40" customWidth="1"/>
    <col min="9968" max="9968" width="13.7109375" style="40" bestFit="1" customWidth="1"/>
    <col min="9969" max="9969" width="1.7109375" style="40" customWidth="1"/>
    <col min="9970" max="9970" width="14.42578125" style="40" bestFit="1" customWidth="1"/>
    <col min="9971" max="9971" width="1.42578125" style="40" customWidth="1"/>
    <col min="9972" max="9972" width="14.42578125" style="40" bestFit="1" customWidth="1"/>
    <col min="9973" max="9973" width="1.7109375" style="40" customWidth="1"/>
    <col min="9974" max="9974" width="13.7109375" style="40" bestFit="1" customWidth="1"/>
    <col min="9975" max="9975" width="1.7109375" style="40" customWidth="1"/>
    <col min="9976" max="9976" width="13" style="40" bestFit="1" customWidth="1"/>
    <col min="9977" max="10221" width="11.28515625" style="40"/>
    <col min="10222" max="10222" width="61.5703125" style="40" customWidth="1"/>
    <col min="10223" max="10223" width="2.5703125" style="40" customWidth="1"/>
    <col min="10224" max="10224" width="13.7109375" style="40" bestFit="1" customWidth="1"/>
    <col min="10225" max="10225" width="1.7109375" style="40" customWidth="1"/>
    <col min="10226" max="10226" width="14.42578125" style="40" bestFit="1" customWidth="1"/>
    <col min="10227" max="10227" width="1.42578125" style="40" customWidth="1"/>
    <col min="10228" max="10228" width="14.42578125" style="40" bestFit="1" customWidth="1"/>
    <col min="10229" max="10229" width="1.7109375" style="40" customWidth="1"/>
    <col min="10230" max="10230" width="13.7109375" style="40" bestFit="1" customWidth="1"/>
    <col min="10231" max="10231" width="1.7109375" style="40" customWidth="1"/>
    <col min="10232" max="10232" width="13" style="40" bestFit="1" customWidth="1"/>
    <col min="10233" max="10477" width="11.28515625" style="40"/>
    <col min="10478" max="10478" width="61.5703125" style="40" customWidth="1"/>
    <col min="10479" max="10479" width="2.5703125" style="40" customWidth="1"/>
    <col min="10480" max="10480" width="13.7109375" style="40" bestFit="1" customWidth="1"/>
    <col min="10481" max="10481" width="1.7109375" style="40" customWidth="1"/>
    <col min="10482" max="10482" width="14.42578125" style="40" bestFit="1" customWidth="1"/>
    <col min="10483" max="10483" width="1.42578125" style="40" customWidth="1"/>
    <col min="10484" max="10484" width="14.42578125" style="40" bestFit="1" customWidth="1"/>
    <col min="10485" max="10485" width="1.7109375" style="40" customWidth="1"/>
    <col min="10486" max="10486" width="13.7109375" style="40" bestFit="1" customWidth="1"/>
    <col min="10487" max="10487" width="1.7109375" style="40" customWidth="1"/>
    <col min="10488" max="10488" width="13" style="40" bestFit="1" customWidth="1"/>
    <col min="10489" max="10733" width="11.28515625" style="40"/>
    <col min="10734" max="10734" width="61.5703125" style="40" customWidth="1"/>
    <col min="10735" max="10735" width="2.5703125" style="40" customWidth="1"/>
    <col min="10736" max="10736" width="13.7109375" style="40" bestFit="1" customWidth="1"/>
    <col min="10737" max="10737" width="1.7109375" style="40" customWidth="1"/>
    <col min="10738" max="10738" width="14.42578125" style="40" bestFit="1" customWidth="1"/>
    <col min="10739" max="10739" width="1.42578125" style="40" customWidth="1"/>
    <col min="10740" max="10740" width="14.42578125" style="40" bestFit="1" customWidth="1"/>
    <col min="10741" max="10741" width="1.7109375" style="40" customWidth="1"/>
    <col min="10742" max="10742" width="13.7109375" style="40" bestFit="1" customWidth="1"/>
    <col min="10743" max="10743" width="1.7109375" style="40" customWidth="1"/>
    <col min="10744" max="10744" width="13" style="40" bestFit="1" customWidth="1"/>
    <col min="10745" max="10989" width="11.28515625" style="40"/>
    <col min="10990" max="10990" width="61.5703125" style="40" customWidth="1"/>
    <col min="10991" max="10991" width="2.5703125" style="40" customWidth="1"/>
    <col min="10992" max="10992" width="13.7109375" style="40" bestFit="1" customWidth="1"/>
    <col min="10993" max="10993" width="1.7109375" style="40" customWidth="1"/>
    <col min="10994" max="10994" width="14.42578125" style="40" bestFit="1" customWidth="1"/>
    <col min="10995" max="10995" width="1.42578125" style="40" customWidth="1"/>
    <col min="10996" max="10996" width="14.42578125" style="40" bestFit="1" customWidth="1"/>
    <col min="10997" max="10997" width="1.7109375" style="40" customWidth="1"/>
    <col min="10998" max="10998" width="13.7109375" style="40" bestFit="1" customWidth="1"/>
    <col min="10999" max="10999" width="1.7109375" style="40" customWidth="1"/>
    <col min="11000" max="11000" width="13" style="40" bestFit="1" customWidth="1"/>
    <col min="11001" max="11245" width="11.28515625" style="40"/>
    <col min="11246" max="11246" width="61.5703125" style="40" customWidth="1"/>
    <col min="11247" max="11247" width="2.5703125" style="40" customWidth="1"/>
    <col min="11248" max="11248" width="13.7109375" style="40" bestFit="1" customWidth="1"/>
    <col min="11249" max="11249" width="1.7109375" style="40" customWidth="1"/>
    <col min="11250" max="11250" width="14.42578125" style="40" bestFit="1" customWidth="1"/>
    <col min="11251" max="11251" width="1.42578125" style="40" customWidth="1"/>
    <col min="11252" max="11252" width="14.42578125" style="40" bestFit="1" customWidth="1"/>
    <col min="11253" max="11253" width="1.7109375" style="40" customWidth="1"/>
    <col min="11254" max="11254" width="13.7109375" style="40" bestFit="1" customWidth="1"/>
    <col min="11255" max="11255" width="1.7109375" style="40" customWidth="1"/>
    <col min="11256" max="11256" width="13" style="40" bestFit="1" customWidth="1"/>
    <col min="11257" max="11501" width="11.28515625" style="40"/>
    <col min="11502" max="11502" width="61.5703125" style="40" customWidth="1"/>
    <col min="11503" max="11503" width="2.5703125" style="40" customWidth="1"/>
    <col min="11504" max="11504" width="13.7109375" style="40" bestFit="1" customWidth="1"/>
    <col min="11505" max="11505" width="1.7109375" style="40" customWidth="1"/>
    <col min="11506" max="11506" width="14.42578125" style="40" bestFit="1" customWidth="1"/>
    <col min="11507" max="11507" width="1.42578125" style="40" customWidth="1"/>
    <col min="11508" max="11508" width="14.42578125" style="40" bestFit="1" customWidth="1"/>
    <col min="11509" max="11509" width="1.7109375" style="40" customWidth="1"/>
    <col min="11510" max="11510" width="13.7109375" style="40" bestFit="1" customWidth="1"/>
    <col min="11511" max="11511" width="1.7109375" style="40" customWidth="1"/>
    <col min="11512" max="11512" width="13" style="40" bestFit="1" customWidth="1"/>
    <col min="11513" max="11757" width="11.28515625" style="40"/>
    <col min="11758" max="11758" width="61.5703125" style="40" customWidth="1"/>
    <col min="11759" max="11759" width="2.5703125" style="40" customWidth="1"/>
    <col min="11760" max="11760" width="13.7109375" style="40" bestFit="1" customWidth="1"/>
    <col min="11761" max="11761" width="1.7109375" style="40" customWidth="1"/>
    <col min="11762" max="11762" width="14.42578125" style="40" bestFit="1" customWidth="1"/>
    <col min="11763" max="11763" width="1.42578125" style="40" customWidth="1"/>
    <col min="11764" max="11764" width="14.42578125" style="40" bestFit="1" customWidth="1"/>
    <col min="11765" max="11765" width="1.7109375" style="40" customWidth="1"/>
    <col min="11766" max="11766" width="13.7109375" style="40" bestFit="1" customWidth="1"/>
    <col min="11767" max="11767" width="1.7109375" style="40" customWidth="1"/>
    <col min="11768" max="11768" width="13" style="40" bestFit="1" customWidth="1"/>
    <col min="11769" max="12013" width="11.28515625" style="40"/>
    <col min="12014" max="12014" width="61.5703125" style="40" customWidth="1"/>
    <col min="12015" max="12015" width="2.5703125" style="40" customWidth="1"/>
    <col min="12016" max="12016" width="13.7109375" style="40" bestFit="1" customWidth="1"/>
    <col min="12017" max="12017" width="1.7109375" style="40" customWidth="1"/>
    <col min="12018" max="12018" width="14.42578125" style="40" bestFit="1" customWidth="1"/>
    <col min="12019" max="12019" width="1.42578125" style="40" customWidth="1"/>
    <col min="12020" max="12020" width="14.42578125" style="40" bestFit="1" customWidth="1"/>
    <col min="12021" max="12021" width="1.7109375" style="40" customWidth="1"/>
    <col min="12022" max="12022" width="13.7109375" style="40" bestFit="1" customWidth="1"/>
    <col min="12023" max="12023" width="1.7109375" style="40" customWidth="1"/>
    <col min="12024" max="12024" width="13" style="40" bestFit="1" customWidth="1"/>
    <col min="12025" max="12269" width="11.28515625" style="40"/>
    <col min="12270" max="12270" width="61.5703125" style="40" customWidth="1"/>
    <col min="12271" max="12271" width="2.5703125" style="40" customWidth="1"/>
    <col min="12272" max="12272" width="13.7109375" style="40" bestFit="1" customWidth="1"/>
    <col min="12273" max="12273" width="1.7109375" style="40" customWidth="1"/>
    <col min="12274" max="12274" width="14.42578125" style="40" bestFit="1" customWidth="1"/>
    <col min="12275" max="12275" width="1.42578125" style="40" customWidth="1"/>
    <col min="12276" max="12276" width="14.42578125" style="40" bestFit="1" customWidth="1"/>
    <col min="12277" max="12277" width="1.7109375" style="40" customWidth="1"/>
    <col min="12278" max="12278" width="13.7109375" style="40" bestFit="1" customWidth="1"/>
    <col min="12279" max="12279" width="1.7109375" style="40" customWidth="1"/>
    <col min="12280" max="12280" width="13" style="40" bestFit="1" customWidth="1"/>
    <col min="12281" max="12525" width="11.28515625" style="40"/>
    <col min="12526" max="12526" width="61.5703125" style="40" customWidth="1"/>
    <col min="12527" max="12527" width="2.5703125" style="40" customWidth="1"/>
    <col min="12528" max="12528" width="13.7109375" style="40" bestFit="1" customWidth="1"/>
    <col min="12529" max="12529" width="1.7109375" style="40" customWidth="1"/>
    <col min="12530" max="12530" width="14.42578125" style="40" bestFit="1" customWidth="1"/>
    <col min="12531" max="12531" width="1.42578125" style="40" customWidth="1"/>
    <col min="12532" max="12532" width="14.42578125" style="40" bestFit="1" customWidth="1"/>
    <col min="12533" max="12533" width="1.7109375" style="40" customWidth="1"/>
    <col min="12534" max="12534" width="13.7109375" style="40" bestFit="1" customWidth="1"/>
    <col min="12535" max="12535" width="1.7109375" style="40" customWidth="1"/>
    <col min="12536" max="12536" width="13" style="40" bestFit="1" customWidth="1"/>
    <col min="12537" max="12781" width="11.28515625" style="40"/>
    <col min="12782" max="12782" width="61.5703125" style="40" customWidth="1"/>
    <col min="12783" max="12783" width="2.5703125" style="40" customWidth="1"/>
    <col min="12784" max="12784" width="13.7109375" style="40" bestFit="1" customWidth="1"/>
    <col min="12785" max="12785" width="1.7109375" style="40" customWidth="1"/>
    <col min="12786" max="12786" width="14.42578125" style="40" bestFit="1" customWidth="1"/>
    <col min="12787" max="12787" width="1.42578125" style="40" customWidth="1"/>
    <col min="12788" max="12788" width="14.42578125" style="40" bestFit="1" customWidth="1"/>
    <col min="12789" max="12789" width="1.7109375" style="40" customWidth="1"/>
    <col min="12790" max="12790" width="13.7109375" style="40" bestFit="1" customWidth="1"/>
    <col min="12791" max="12791" width="1.7109375" style="40" customWidth="1"/>
    <col min="12792" max="12792" width="13" style="40" bestFit="1" customWidth="1"/>
    <col min="12793" max="13037" width="11.28515625" style="40"/>
    <col min="13038" max="13038" width="61.5703125" style="40" customWidth="1"/>
    <col min="13039" max="13039" width="2.5703125" style="40" customWidth="1"/>
    <col min="13040" max="13040" width="13.7109375" style="40" bestFit="1" customWidth="1"/>
    <col min="13041" max="13041" width="1.7109375" style="40" customWidth="1"/>
    <col min="13042" max="13042" width="14.42578125" style="40" bestFit="1" customWidth="1"/>
    <col min="13043" max="13043" width="1.42578125" style="40" customWidth="1"/>
    <col min="13044" max="13044" width="14.42578125" style="40" bestFit="1" customWidth="1"/>
    <col min="13045" max="13045" width="1.7109375" style="40" customWidth="1"/>
    <col min="13046" max="13046" width="13.7109375" style="40" bestFit="1" customWidth="1"/>
    <col min="13047" max="13047" width="1.7109375" style="40" customWidth="1"/>
    <col min="13048" max="13048" width="13" style="40" bestFit="1" customWidth="1"/>
    <col min="13049" max="13293" width="11.28515625" style="40"/>
    <col min="13294" max="13294" width="61.5703125" style="40" customWidth="1"/>
    <col min="13295" max="13295" width="2.5703125" style="40" customWidth="1"/>
    <col min="13296" max="13296" width="13.7109375" style="40" bestFit="1" customWidth="1"/>
    <col min="13297" max="13297" width="1.7109375" style="40" customWidth="1"/>
    <col min="13298" max="13298" width="14.42578125" style="40" bestFit="1" customWidth="1"/>
    <col min="13299" max="13299" width="1.42578125" style="40" customWidth="1"/>
    <col min="13300" max="13300" width="14.42578125" style="40" bestFit="1" customWidth="1"/>
    <col min="13301" max="13301" width="1.7109375" style="40" customWidth="1"/>
    <col min="13302" max="13302" width="13.7109375" style="40" bestFit="1" customWidth="1"/>
    <col min="13303" max="13303" width="1.7109375" style="40" customWidth="1"/>
    <col min="13304" max="13304" width="13" style="40" bestFit="1" customWidth="1"/>
    <col min="13305" max="13549" width="11.28515625" style="40"/>
    <col min="13550" max="13550" width="61.5703125" style="40" customWidth="1"/>
    <col min="13551" max="13551" width="2.5703125" style="40" customWidth="1"/>
    <col min="13552" max="13552" width="13.7109375" style="40" bestFit="1" customWidth="1"/>
    <col min="13553" max="13553" width="1.7109375" style="40" customWidth="1"/>
    <col min="13554" max="13554" width="14.42578125" style="40" bestFit="1" customWidth="1"/>
    <col min="13555" max="13555" width="1.42578125" style="40" customWidth="1"/>
    <col min="13556" max="13556" width="14.42578125" style="40" bestFit="1" customWidth="1"/>
    <col min="13557" max="13557" width="1.7109375" style="40" customWidth="1"/>
    <col min="13558" max="13558" width="13.7109375" style="40" bestFit="1" customWidth="1"/>
    <col min="13559" max="13559" width="1.7109375" style="40" customWidth="1"/>
    <col min="13560" max="13560" width="13" style="40" bestFit="1" customWidth="1"/>
    <col min="13561" max="13805" width="11.28515625" style="40"/>
    <col min="13806" max="13806" width="61.5703125" style="40" customWidth="1"/>
    <col min="13807" max="13807" width="2.5703125" style="40" customWidth="1"/>
    <col min="13808" max="13808" width="13.7109375" style="40" bestFit="1" customWidth="1"/>
    <col min="13809" max="13809" width="1.7109375" style="40" customWidth="1"/>
    <col min="13810" max="13810" width="14.42578125" style="40" bestFit="1" customWidth="1"/>
    <col min="13811" max="13811" width="1.42578125" style="40" customWidth="1"/>
    <col min="13812" max="13812" width="14.42578125" style="40" bestFit="1" customWidth="1"/>
    <col min="13813" max="13813" width="1.7109375" style="40" customWidth="1"/>
    <col min="13814" max="13814" width="13.7109375" style="40" bestFit="1" customWidth="1"/>
    <col min="13815" max="13815" width="1.7109375" style="40" customWidth="1"/>
    <col min="13816" max="13816" width="13" style="40" bestFit="1" customWidth="1"/>
    <col min="13817" max="14061" width="11.28515625" style="40"/>
    <col min="14062" max="14062" width="61.5703125" style="40" customWidth="1"/>
    <col min="14063" max="14063" width="2.5703125" style="40" customWidth="1"/>
    <col min="14064" max="14064" width="13.7109375" style="40" bestFit="1" customWidth="1"/>
    <col min="14065" max="14065" width="1.7109375" style="40" customWidth="1"/>
    <col min="14066" max="14066" width="14.42578125" style="40" bestFit="1" customWidth="1"/>
    <col min="14067" max="14067" width="1.42578125" style="40" customWidth="1"/>
    <col min="14068" max="14068" width="14.42578125" style="40" bestFit="1" customWidth="1"/>
    <col min="14069" max="14069" width="1.7109375" style="40" customWidth="1"/>
    <col min="14070" max="14070" width="13.7109375" style="40" bestFit="1" customWidth="1"/>
    <col min="14071" max="14071" width="1.7109375" style="40" customWidth="1"/>
    <col min="14072" max="14072" width="13" style="40" bestFit="1" customWidth="1"/>
    <col min="14073" max="14317" width="11.28515625" style="40"/>
    <col min="14318" max="14318" width="61.5703125" style="40" customWidth="1"/>
    <col min="14319" max="14319" width="2.5703125" style="40" customWidth="1"/>
    <col min="14320" max="14320" width="13.7109375" style="40" bestFit="1" customWidth="1"/>
    <col min="14321" max="14321" width="1.7109375" style="40" customWidth="1"/>
    <col min="14322" max="14322" width="14.42578125" style="40" bestFit="1" customWidth="1"/>
    <col min="14323" max="14323" width="1.42578125" style="40" customWidth="1"/>
    <col min="14324" max="14324" width="14.42578125" style="40" bestFit="1" customWidth="1"/>
    <col min="14325" max="14325" width="1.7109375" style="40" customWidth="1"/>
    <col min="14326" max="14326" width="13.7109375" style="40" bestFit="1" customWidth="1"/>
    <col min="14327" max="14327" width="1.7109375" style="40" customWidth="1"/>
    <col min="14328" max="14328" width="13" style="40" bestFit="1" customWidth="1"/>
    <col min="14329" max="14573" width="11.28515625" style="40"/>
    <col min="14574" max="14574" width="61.5703125" style="40" customWidth="1"/>
    <col min="14575" max="14575" width="2.5703125" style="40" customWidth="1"/>
    <col min="14576" max="14576" width="13.7109375" style="40" bestFit="1" customWidth="1"/>
    <col min="14577" max="14577" width="1.7109375" style="40" customWidth="1"/>
    <col min="14578" max="14578" width="14.42578125" style="40" bestFit="1" customWidth="1"/>
    <col min="14579" max="14579" width="1.42578125" style="40" customWidth="1"/>
    <col min="14580" max="14580" width="14.42578125" style="40" bestFit="1" customWidth="1"/>
    <col min="14581" max="14581" width="1.7109375" style="40" customWidth="1"/>
    <col min="14582" max="14582" width="13.7109375" style="40" bestFit="1" customWidth="1"/>
    <col min="14583" max="14583" width="1.7109375" style="40" customWidth="1"/>
    <col min="14584" max="14584" width="13" style="40" bestFit="1" customWidth="1"/>
    <col min="14585" max="14829" width="11.28515625" style="40"/>
    <col min="14830" max="14830" width="61.5703125" style="40" customWidth="1"/>
    <col min="14831" max="14831" width="2.5703125" style="40" customWidth="1"/>
    <col min="14832" max="14832" width="13.7109375" style="40" bestFit="1" customWidth="1"/>
    <col min="14833" max="14833" width="1.7109375" style="40" customWidth="1"/>
    <col min="14834" max="14834" width="14.42578125" style="40" bestFit="1" customWidth="1"/>
    <col min="14835" max="14835" width="1.42578125" style="40" customWidth="1"/>
    <col min="14836" max="14836" width="14.42578125" style="40" bestFit="1" customWidth="1"/>
    <col min="14837" max="14837" width="1.7109375" style="40" customWidth="1"/>
    <col min="14838" max="14838" width="13.7109375" style="40" bestFit="1" customWidth="1"/>
    <col min="14839" max="14839" width="1.7109375" style="40" customWidth="1"/>
    <col min="14840" max="14840" width="13" style="40" bestFit="1" customWidth="1"/>
    <col min="14841" max="15085" width="11.28515625" style="40"/>
    <col min="15086" max="15086" width="61.5703125" style="40" customWidth="1"/>
    <col min="15087" max="15087" width="2.5703125" style="40" customWidth="1"/>
    <col min="15088" max="15088" width="13.7109375" style="40" bestFit="1" customWidth="1"/>
    <col min="15089" max="15089" width="1.7109375" style="40" customWidth="1"/>
    <col min="15090" max="15090" width="14.42578125" style="40" bestFit="1" customWidth="1"/>
    <col min="15091" max="15091" width="1.42578125" style="40" customWidth="1"/>
    <col min="15092" max="15092" width="14.42578125" style="40" bestFit="1" customWidth="1"/>
    <col min="15093" max="15093" width="1.7109375" style="40" customWidth="1"/>
    <col min="15094" max="15094" width="13.7109375" style="40" bestFit="1" customWidth="1"/>
    <col min="15095" max="15095" width="1.7109375" style="40" customWidth="1"/>
    <col min="15096" max="15096" width="13" style="40" bestFit="1" customWidth="1"/>
    <col min="15097" max="15341" width="11.28515625" style="40"/>
    <col min="15342" max="15342" width="61.5703125" style="40" customWidth="1"/>
    <col min="15343" max="15343" width="2.5703125" style="40" customWidth="1"/>
    <col min="15344" max="15344" width="13.7109375" style="40" bestFit="1" customWidth="1"/>
    <col min="15345" max="15345" width="1.7109375" style="40" customWidth="1"/>
    <col min="15346" max="15346" width="14.42578125" style="40" bestFit="1" customWidth="1"/>
    <col min="15347" max="15347" width="1.42578125" style="40" customWidth="1"/>
    <col min="15348" max="15348" width="14.42578125" style="40" bestFit="1" customWidth="1"/>
    <col min="15349" max="15349" width="1.7109375" style="40" customWidth="1"/>
    <col min="15350" max="15350" width="13.7109375" style="40" bestFit="1" customWidth="1"/>
    <col min="15351" max="15351" width="1.7109375" style="40" customWidth="1"/>
    <col min="15352" max="15352" width="13" style="40" bestFit="1" customWidth="1"/>
    <col min="15353" max="15597" width="11.28515625" style="40"/>
    <col min="15598" max="15598" width="61.5703125" style="40" customWidth="1"/>
    <col min="15599" max="15599" width="2.5703125" style="40" customWidth="1"/>
    <col min="15600" max="15600" width="13.7109375" style="40" bestFit="1" customWidth="1"/>
    <col min="15601" max="15601" width="1.7109375" style="40" customWidth="1"/>
    <col min="15602" max="15602" width="14.42578125" style="40" bestFit="1" customWidth="1"/>
    <col min="15603" max="15603" width="1.42578125" style="40" customWidth="1"/>
    <col min="15604" max="15604" width="14.42578125" style="40" bestFit="1" customWidth="1"/>
    <col min="15605" max="15605" width="1.7109375" style="40" customWidth="1"/>
    <col min="15606" max="15606" width="13.7109375" style="40" bestFit="1" customWidth="1"/>
    <col min="15607" max="15607" width="1.7109375" style="40" customWidth="1"/>
    <col min="15608" max="15608" width="13" style="40" bestFit="1" customWidth="1"/>
    <col min="15609" max="15853" width="11.28515625" style="40"/>
    <col min="15854" max="15854" width="61.5703125" style="40" customWidth="1"/>
    <col min="15855" max="15855" width="2.5703125" style="40" customWidth="1"/>
    <col min="15856" max="15856" width="13.7109375" style="40" bestFit="1" customWidth="1"/>
    <col min="15857" max="15857" width="1.7109375" style="40" customWidth="1"/>
    <col min="15858" max="15858" width="14.42578125" style="40" bestFit="1" customWidth="1"/>
    <col min="15859" max="15859" width="1.42578125" style="40" customWidth="1"/>
    <col min="15860" max="15860" width="14.42578125" style="40" bestFit="1" customWidth="1"/>
    <col min="15861" max="15861" width="1.7109375" style="40" customWidth="1"/>
    <col min="15862" max="15862" width="13.7109375" style="40" bestFit="1" customWidth="1"/>
    <col min="15863" max="15863" width="1.7109375" style="40" customWidth="1"/>
    <col min="15864" max="15864" width="13" style="40" bestFit="1" customWidth="1"/>
    <col min="15865" max="16109" width="11.28515625" style="40"/>
    <col min="16110" max="16110" width="61.5703125" style="40" customWidth="1"/>
    <col min="16111" max="16111" width="2.5703125" style="40" customWidth="1"/>
    <col min="16112" max="16112" width="13.7109375" style="40" bestFit="1" customWidth="1"/>
    <col min="16113" max="16113" width="1.7109375" style="40" customWidth="1"/>
    <col min="16114" max="16114" width="14.42578125" style="40" bestFit="1" customWidth="1"/>
    <col min="16115" max="16115" width="1.42578125" style="40" customWidth="1"/>
    <col min="16116" max="16116" width="14.42578125" style="40" bestFit="1" customWidth="1"/>
    <col min="16117" max="16117" width="1.7109375" style="40" customWidth="1"/>
    <col min="16118" max="16118" width="13.7109375" style="40" bestFit="1" customWidth="1"/>
    <col min="16119" max="16119" width="1.7109375" style="40" customWidth="1"/>
    <col min="16120" max="16120" width="13" style="40" bestFit="1" customWidth="1"/>
    <col min="16121" max="16384" width="11.28515625" style="40"/>
  </cols>
  <sheetData>
    <row r="1" spans="1:8" ht="12.95" customHeight="1">
      <c r="A1" s="216" t="s">
        <v>0</v>
      </c>
      <c r="B1" s="216"/>
      <c r="C1" s="216"/>
      <c r="D1" s="216"/>
      <c r="E1" s="216"/>
      <c r="F1" s="216"/>
      <c r="G1" s="216"/>
      <c r="H1" s="216"/>
    </row>
    <row r="2" spans="1:8" ht="12.95" customHeight="1">
      <c r="A2" s="217" t="s">
        <v>30</v>
      </c>
      <c r="B2" s="217"/>
      <c r="C2" s="217"/>
      <c r="D2" s="217"/>
      <c r="E2" s="217"/>
      <c r="F2" s="217"/>
      <c r="G2" s="217"/>
      <c r="H2" s="217"/>
    </row>
    <row r="3" spans="1:8" ht="12.95" customHeight="1">
      <c r="A3" s="217" t="s">
        <v>31</v>
      </c>
      <c r="B3" s="217"/>
      <c r="C3" s="217"/>
      <c r="D3" s="217"/>
      <c r="E3" s="217"/>
      <c r="F3" s="217"/>
      <c r="G3" s="217"/>
      <c r="H3" s="217"/>
    </row>
    <row r="4" spans="1:8" ht="12.95" customHeight="1">
      <c r="A4" s="217" t="s">
        <v>3</v>
      </c>
      <c r="B4" s="217"/>
      <c r="C4" s="217"/>
      <c r="D4" s="217"/>
      <c r="E4" s="217"/>
      <c r="F4" s="217"/>
      <c r="G4" s="217"/>
      <c r="H4" s="217"/>
    </row>
    <row r="5" spans="1:8" ht="12.95" customHeight="1">
      <c r="A5" s="213"/>
      <c r="B5" s="213"/>
      <c r="C5" s="213"/>
      <c r="D5" s="213"/>
      <c r="E5" s="213"/>
      <c r="F5" s="213"/>
      <c r="G5" s="213"/>
      <c r="H5" s="213"/>
    </row>
    <row r="6" spans="1:8" s="2" customFormat="1">
      <c r="A6" s="15"/>
      <c r="B6" s="15"/>
      <c r="C6" s="15"/>
      <c r="D6" s="15"/>
      <c r="E6" s="15"/>
      <c r="F6" s="15"/>
      <c r="G6" s="15"/>
      <c r="H6" s="15"/>
    </row>
    <row r="7" spans="1:8" ht="12.95" customHeight="1">
      <c r="A7" s="108"/>
      <c r="B7" s="213"/>
      <c r="C7" s="27"/>
      <c r="D7" s="213"/>
      <c r="E7" s="27"/>
      <c r="F7" s="213"/>
      <c r="G7" s="27"/>
      <c r="H7" s="213"/>
    </row>
    <row r="8" spans="1:8">
      <c r="A8" s="109"/>
      <c r="B8" s="27"/>
      <c r="C8" s="218" t="s">
        <v>130</v>
      </c>
      <c r="D8" s="218"/>
      <c r="E8" s="218"/>
      <c r="F8" s="218"/>
      <c r="G8" s="218"/>
      <c r="H8" s="27"/>
    </row>
    <row r="9" spans="1:8" ht="16.5" customHeight="1">
      <c r="B9" s="41"/>
      <c r="C9" s="89" t="str">
        <f>'Detailed Revenue'!E8</f>
        <v>June 30,</v>
      </c>
      <c r="D9" s="41"/>
      <c r="E9" s="89" t="str">
        <f>'Detailed Revenue'!G8</f>
        <v>March 31,</v>
      </c>
      <c r="F9" s="41"/>
      <c r="G9" s="89" t="str">
        <f>'Detailed Revenue'!I8</f>
        <v>June 30,</v>
      </c>
      <c r="H9" s="41"/>
    </row>
    <row r="10" spans="1:8" ht="16.5" customHeight="1">
      <c r="B10" s="41"/>
      <c r="C10" s="89" t="str">
        <f>'Detailed Revenue'!E9</f>
        <v>2013</v>
      </c>
      <c r="D10" s="41"/>
      <c r="E10" s="89" t="str">
        <f>'Detailed Revenue'!G9</f>
        <v>2013</v>
      </c>
      <c r="F10" s="41"/>
      <c r="G10" s="89" t="str">
        <f>'Detailed Revenue'!I9</f>
        <v>2012</v>
      </c>
      <c r="H10" s="41"/>
    </row>
    <row r="11" spans="1:8" ht="17.25" customHeight="1">
      <c r="A11" s="26" t="s">
        <v>131</v>
      </c>
      <c r="B11" s="41"/>
      <c r="C11" s="28"/>
      <c r="D11" s="41"/>
      <c r="E11" s="28"/>
      <c r="F11" s="41"/>
      <c r="G11" s="28"/>
      <c r="H11" s="41"/>
    </row>
    <row r="12" spans="1:8" ht="17.25" customHeight="1">
      <c r="A12" s="40" t="s">
        <v>141</v>
      </c>
      <c r="B12" s="41"/>
      <c r="C12" s="29">
        <f>+'Detailed Revenue'!E22+'Detailed Revenue'!E28+'Detailed Revenue'!E12+'Detailed Revenue'!E18+'Detailed Revenue'!E31</f>
        <v>553</v>
      </c>
      <c r="D12" s="41"/>
      <c r="E12" s="29">
        <f>+'Detailed Revenue'!G22+'Detailed Revenue'!G28+'Detailed Revenue'!G12+'Detailed Revenue'!G18+'Detailed Revenue'!G31</f>
        <v>508</v>
      </c>
      <c r="F12" s="41"/>
      <c r="G12" s="29">
        <f>+'Detailed Revenue'!I22+'Detailed Revenue'!I28+'Detailed Revenue'!I12+'Detailed Revenue'!I18+'Detailed Revenue'!I31</f>
        <v>587</v>
      </c>
      <c r="H12" s="41"/>
    </row>
    <row r="13" spans="1:8" ht="17.25" customHeight="1">
      <c r="A13" s="48" t="s">
        <v>6</v>
      </c>
      <c r="B13" s="31"/>
      <c r="C13" s="32"/>
      <c r="D13" s="31"/>
      <c r="E13" s="32"/>
      <c r="F13" s="31"/>
      <c r="G13" s="32"/>
      <c r="H13" s="31"/>
    </row>
    <row r="14" spans="1:8" ht="17.25" customHeight="1">
      <c r="A14" s="105" t="s">
        <v>32</v>
      </c>
      <c r="B14" s="31"/>
      <c r="C14" s="11">
        <f>+'Detailed Revenue'!E24+'Detailed Revenue'!E14</f>
        <v>-276</v>
      </c>
      <c r="D14" s="31"/>
      <c r="E14" s="11">
        <f>+'Detailed Revenue'!G24+'Detailed Revenue'!G14</f>
        <v>-242</v>
      </c>
      <c r="F14" s="31"/>
      <c r="G14" s="11">
        <f>+'Detailed Revenue'!I24+'Detailed Revenue'!I14</f>
        <v>-299</v>
      </c>
      <c r="H14" s="31"/>
    </row>
    <row r="15" spans="1:8" ht="17.25" customHeight="1">
      <c r="A15" s="40" t="s">
        <v>33</v>
      </c>
      <c r="B15" s="31"/>
      <c r="C15" s="11">
        <f>+'Detailed Revenue'!E25+'Detailed Revenue'!E15</f>
        <v>-87</v>
      </c>
      <c r="D15" s="31"/>
      <c r="E15" s="11">
        <f>+'Detailed Revenue'!G25+'Detailed Revenue'!G15</f>
        <v>-84</v>
      </c>
      <c r="F15" s="31"/>
      <c r="G15" s="11">
        <f>+'Detailed Revenue'!I25+'Detailed Revenue'!I15</f>
        <v>-89</v>
      </c>
      <c r="H15" s="31"/>
    </row>
    <row r="16" spans="1:8" ht="17.25" customHeight="1">
      <c r="A16" s="40" t="s">
        <v>34</v>
      </c>
      <c r="B16" s="31"/>
      <c r="C16" s="33">
        <f>SUM(C14:C15)</f>
        <v>-363</v>
      </c>
      <c r="D16" s="31"/>
      <c r="E16" s="33">
        <f>SUM(E14:E15)</f>
        <v>-326</v>
      </c>
      <c r="F16" s="31"/>
      <c r="G16" s="33">
        <f>SUM(G14:G15)</f>
        <v>-388</v>
      </c>
      <c r="H16" s="31"/>
    </row>
    <row r="17" spans="1:9" ht="17.25" customHeight="1">
      <c r="A17" s="105" t="s">
        <v>142</v>
      </c>
      <c r="B17" s="41"/>
      <c r="C17" s="34"/>
      <c r="D17" s="41"/>
      <c r="E17" s="34"/>
      <c r="F17" s="41"/>
      <c r="G17" s="34"/>
      <c r="H17" s="41"/>
    </row>
    <row r="18" spans="1:9" ht="17.25" customHeight="1">
      <c r="A18" s="105" t="s">
        <v>35</v>
      </c>
      <c r="B18" s="41"/>
      <c r="C18" s="34">
        <f>+C16+C12</f>
        <v>190</v>
      </c>
      <c r="D18" s="41"/>
      <c r="E18" s="34">
        <f>+E16+E12</f>
        <v>182</v>
      </c>
      <c r="F18" s="41"/>
      <c r="G18" s="34">
        <f>+G16+G12</f>
        <v>199</v>
      </c>
      <c r="H18" s="41"/>
    </row>
    <row r="19" spans="1:9" ht="17.25" customHeight="1">
      <c r="A19" s="106"/>
      <c r="B19" s="41"/>
      <c r="C19" s="34"/>
      <c r="D19" s="41"/>
      <c r="E19" s="34"/>
      <c r="F19" s="41"/>
      <c r="G19" s="34"/>
      <c r="H19" s="41"/>
    </row>
    <row r="20" spans="1:9" ht="17.25" customHeight="1">
      <c r="A20" s="40" t="s">
        <v>143</v>
      </c>
      <c r="B20" s="41"/>
      <c r="C20" s="11">
        <f>'Detailed Revenue'!E40</f>
        <v>58</v>
      </c>
      <c r="D20" s="41"/>
      <c r="E20" s="11">
        <f>'Detailed Revenue'!G40</f>
        <v>55</v>
      </c>
      <c r="F20" s="41"/>
      <c r="G20" s="11">
        <f>'Detailed Revenue'!I40</f>
        <v>55</v>
      </c>
      <c r="H20" s="41"/>
    </row>
    <row r="21" spans="1:9" ht="17.25" customHeight="1">
      <c r="A21" s="40" t="s">
        <v>144</v>
      </c>
      <c r="B21" s="41"/>
      <c r="C21" s="11">
        <f>'Detailed Revenue'!E51</f>
        <v>108</v>
      </c>
      <c r="D21" s="41"/>
      <c r="E21" s="11">
        <f>'Detailed Revenue'!G51</f>
        <v>108</v>
      </c>
      <c r="F21" s="41"/>
      <c r="G21" s="11">
        <f>'Detailed Revenue'!I51</f>
        <v>106</v>
      </c>
      <c r="H21" s="41"/>
    </row>
    <row r="22" spans="1:9" ht="17.25" customHeight="1">
      <c r="A22" s="40" t="s">
        <v>145</v>
      </c>
      <c r="B22" s="41"/>
      <c r="C22" s="35">
        <f>'Detailed Revenue'!E67</f>
        <v>95</v>
      </c>
      <c r="D22" s="41"/>
      <c r="E22" s="35">
        <f>'Detailed Revenue'!G67</f>
        <v>73</v>
      </c>
      <c r="F22" s="41"/>
      <c r="G22" s="35">
        <f>'Detailed Revenue'!I67</f>
        <v>67</v>
      </c>
      <c r="H22" s="41"/>
    </row>
    <row r="23" spans="1:9" s="26" customFormat="1" ht="17.25" customHeight="1">
      <c r="A23" s="107" t="s">
        <v>36</v>
      </c>
      <c r="B23" s="31"/>
      <c r="C23" s="36"/>
      <c r="D23" s="31"/>
      <c r="E23" s="36"/>
      <c r="F23" s="31"/>
      <c r="G23" s="36"/>
      <c r="H23" s="31"/>
    </row>
    <row r="24" spans="1:9" s="26" customFormat="1" ht="17.25" customHeight="1">
      <c r="A24" s="107" t="s">
        <v>29</v>
      </c>
      <c r="B24" s="31"/>
      <c r="C24" s="35">
        <f>+C18+C21+C22+C20</f>
        <v>451</v>
      </c>
      <c r="D24" s="31"/>
      <c r="E24" s="35">
        <f>+E18+E21+E22+E20</f>
        <v>418</v>
      </c>
      <c r="F24" s="31"/>
      <c r="G24" s="35">
        <f>+G18+G21+G22+G20</f>
        <v>427</v>
      </c>
      <c r="H24" s="31"/>
      <c r="I24" s="40"/>
    </row>
    <row r="25" spans="1:9" s="26" customFormat="1" ht="17.25" customHeight="1">
      <c r="A25" s="107"/>
      <c r="B25" s="31"/>
      <c r="C25" s="11"/>
      <c r="D25" s="31"/>
      <c r="E25" s="11"/>
      <c r="F25" s="31"/>
      <c r="G25" s="11"/>
      <c r="H25" s="31"/>
      <c r="I25" s="40"/>
    </row>
    <row r="26" spans="1:9" ht="17.25" customHeight="1">
      <c r="A26" s="26" t="s">
        <v>132</v>
      </c>
      <c r="B26" s="37"/>
      <c r="C26" s="38"/>
      <c r="D26" s="37"/>
      <c r="E26" s="38"/>
      <c r="F26" s="37"/>
      <c r="G26" s="38"/>
      <c r="H26" s="37"/>
    </row>
    <row r="27" spans="1:9" ht="17.25" customHeight="1">
      <c r="A27" s="40" t="s">
        <v>37</v>
      </c>
      <c r="B27" s="37"/>
      <c r="C27" s="11">
        <v>126</v>
      </c>
      <c r="D27" s="37"/>
      <c r="E27" s="11">
        <v>117</v>
      </c>
      <c r="F27" s="37"/>
      <c r="G27" s="11">
        <v>113</v>
      </c>
      <c r="H27" s="37"/>
    </row>
    <row r="28" spans="1:9" ht="17.25" customHeight="1">
      <c r="A28" s="40" t="s">
        <v>38</v>
      </c>
      <c r="B28" s="41"/>
      <c r="C28" s="11">
        <v>8</v>
      </c>
      <c r="D28" s="41"/>
      <c r="E28" s="11">
        <v>7</v>
      </c>
      <c r="F28" s="41"/>
      <c r="G28" s="11">
        <v>6</v>
      </c>
      <c r="H28" s="41"/>
    </row>
    <row r="29" spans="1:9" ht="17.25" customHeight="1">
      <c r="A29" s="40" t="s">
        <v>39</v>
      </c>
      <c r="B29" s="41"/>
      <c r="C29" s="11">
        <v>28</v>
      </c>
      <c r="D29" s="41"/>
      <c r="E29" s="11">
        <v>27</v>
      </c>
      <c r="F29" s="41"/>
      <c r="G29" s="11">
        <v>25</v>
      </c>
      <c r="H29" s="41"/>
    </row>
    <row r="30" spans="1:9" ht="17.25" customHeight="1">
      <c r="A30" s="40" t="s">
        <v>40</v>
      </c>
      <c r="B30" s="41"/>
      <c r="C30" s="11">
        <v>35</v>
      </c>
      <c r="D30" s="41"/>
      <c r="E30" s="11">
        <v>29</v>
      </c>
      <c r="F30" s="41"/>
      <c r="G30" s="11">
        <v>26</v>
      </c>
      <c r="H30" s="41"/>
    </row>
    <row r="31" spans="1:9" ht="17.25" customHeight="1">
      <c r="A31" s="40" t="s">
        <v>41</v>
      </c>
      <c r="B31" s="41"/>
      <c r="C31" s="11">
        <v>20</v>
      </c>
      <c r="D31" s="41"/>
      <c r="E31" s="11">
        <v>15</v>
      </c>
      <c r="F31" s="41"/>
      <c r="G31" s="11">
        <v>17</v>
      </c>
      <c r="H31" s="41"/>
    </row>
    <row r="32" spans="1:9" ht="17.25" customHeight="1">
      <c r="A32" s="40" t="s">
        <v>42</v>
      </c>
      <c r="B32" s="41"/>
      <c r="C32" s="11">
        <v>23</v>
      </c>
      <c r="D32" s="41"/>
      <c r="E32" s="11">
        <v>22</v>
      </c>
      <c r="F32" s="41"/>
      <c r="G32" s="11">
        <v>23</v>
      </c>
      <c r="H32" s="41"/>
    </row>
    <row r="33" spans="1:9" ht="17.25" customHeight="1">
      <c r="A33" s="40" t="s">
        <v>43</v>
      </c>
      <c r="B33" s="41"/>
      <c r="C33" s="11">
        <v>8</v>
      </c>
      <c r="D33" s="41"/>
      <c r="E33" s="11">
        <v>7</v>
      </c>
      <c r="F33" s="41"/>
      <c r="G33" s="11">
        <v>9</v>
      </c>
      <c r="H33" s="41"/>
    </row>
    <row r="34" spans="1:9" ht="17.25" customHeight="1">
      <c r="A34" s="40" t="s">
        <v>44</v>
      </c>
      <c r="B34" s="41"/>
      <c r="C34" s="11">
        <v>25</v>
      </c>
      <c r="D34" s="41"/>
      <c r="E34" s="11">
        <v>8</v>
      </c>
      <c r="F34" s="41"/>
      <c r="G34" s="11">
        <v>1</v>
      </c>
      <c r="H34" s="41"/>
    </row>
    <row r="35" spans="1:9" ht="17.25" customHeight="1">
      <c r="A35" s="40" t="s">
        <v>111</v>
      </c>
      <c r="B35" s="41"/>
      <c r="C35" s="11">
        <v>0</v>
      </c>
      <c r="D35" s="41"/>
      <c r="E35" s="11">
        <v>9</v>
      </c>
      <c r="F35" s="41"/>
      <c r="G35" s="11">
        <v>17</v>
      </c>
      <c r="H35" s="41"/>
    </row>
    <row r="36" spans="1:9" ht="17.25" customHeight="1">
      <c r="A36" s="40" t="s">
        <v>45</v>
      </c>
      <c r="B36" s="41"/>
      <c r="C36" s="11">
        <v>19</v>
      </c>
      <c r="D36" s="41"/>
      <c r="E36" s="11">
        <v>25</v>
      </c>
      <c r="F36" s="41"/>
      <c r="G36" s="11">
        <v>15</v>
      </c>
      <c r="H36" s="41"/>
    </row>
    <row r="37" spans="1:9" ht="17.25" customHeight="1">
      <c r="A37" s="40" t="s">
        <v>137</v>
      </c>
      <c r="B37" s="95"/>
      <c r="C37" s="11">
        <v>0</v>
      </c>
      <c r="D37" s="95"/>
      <c r="E37" s="11">
        <v>62</v>
      </c>
      <c r="F37" s="95"/>
      <c r="G37" s="11">
        <v>0</v>
      </c>
      <c r="H37" s="95"/>
    </row>
    <row r="38" spans="1:9" s="26" customFormat="1" ht="17.25" customHeight="1">
      <c r="A38" s="26" t="s">
        <v>46</v>
      </c>
      <c r="B38" s="31"/>
      <c r="C38" s="33">
        <f>SUM(C27:C37)</f>
        <v>292</v>
      </c>
      <c r="D38" s="31"/>
      <c r="E38" s="33">
        <f>SUM(E27:E37)</f>
        <v>328</v>
      </c>
      <c r="F38" s="31"/>
      <c r="G38" s="33">
        <f>SUM(G27:G37)</f>
        <v>252</v>
      </c>
      <c r="H38" s="31"/>
      <c r="I38" s="40"/>
    </row>
    <row r="39" spans="1:9" s="26" customFormat="1" ht="9.75" customHeight="1">
      <c r="A39" s="40"/>
      <c r="B39" s="31"/>
      <c r="C39" s="11"/>
      <c r="D39" s="31"/>
      <c r="E39" s="11"/>
      <c r="F39" s="31"/>
      <c r="G39" s="11"/>
      <c r="H39" s="31"/>
    </row>
    <row r="40" spans="1:9" s="32" customFormat="1" ht="17.25" customHeight="1">
      <c r="A40" s="80" t="s">
        <v>47</v>
      </c>
      <c r="B40" s="49"/>
      <c r="C40" s="11">
        <f>C24-C38</f>
        <v>159</v>
      </c>
      <c r="D40" s="49"/>
      <c r="E40" s="11">
        <f>E24-E38</f>
        <v>90</v>
      </c>
      <c r="F40" s="49"/>
      <c r="G40" s="11">
        <f>G24-G38</f>
        <v>175</v>
      </c>
      <c r="H40" s="49"/>
      <c r="I40" s="40"/>
    </row>
    <row r="41" spans="1:9" s="32" customFormat="1" ht="9.75" customHeight="1">
      <c r="B41" s="49"/>
      <c r="C41" s="11"/>
      <c r="D41" s="49"/>
      <c r="E41" s="11"/>
      <c r="F41" s="49"/>
      <c r="G41" s="11"/>
      <c r="H41" s="49"/>
    </row>
    <row r="42" spans="1:9" ht="17.25" customHeight="1">
      <c r="A42" s="40" t="s">
        <v>105</v>
      </c>
      <c r="B42" s="41"/>
      <c r="C42" s="39">
        <v>2</v>
      </c>
      <c r="D42" s="41"/>
      <c r="E42" s="39">
        <v>3</v>
      </c>
      <c r="F42" s="41"/>
      <c r="G42" s="39">
        <v>2</v>
      </c>
      <c r="H42" s="41"/>
    </row>
    <row r="43" spans="1:9" ht="17.25" customHeight="1">
      <c r="A43" s="40" t="s">
        <v>104</v>
      </c>
      <c r="B43" s="41"/>
      <c r="C43" s="39">
        <v>-26</v>
      </c>
      <c r="D43" s="41"/>
      <c r="E43" s="39">
        <v>-24</v>
      </c>
      <c r="F43" s="41"/>
      <c r="G43" s="39">
        <v>-24</v>
      </c>
      <c r="H43" s="41"/>
    </row>
    <row r="44" spans="1:9" ht="17.25" customHeight="1">
      <c r="A44" s="40" t="s">
        <v>57</v>
      </c>
      <c r="B44" s="41"/>
      <c r="C44" s="39">
        <v>0</v>
      </c>
      <c r="D44" s="41"/>
      <c r="E44" s="39">
        <v>-10</v>
      </c>
      <c r="F44" s="41"/>
      <c r="G44" s="39">
        <v>-28</v>
      </c>
      <c r="H44" s="41"/>
    </row>
    <row r="45" spans="1:9" ht="17.25" customHeight="1">
      <c r="A45" s="26" t="s">
        <v>48</v>
      </c>
      <c r="B45" s="41"/>
      <c r="C45" s="42">
        <f>+C40+SUM(C42:C44)</f>
        <v>135</v>
      </c>
      <c r="D45" s="41"/>
      <c r="E45" s="42">
        <f>+E40+SUM(E42:E44)</f>
        <v>59</v>
      </c>
      <c r="F45" s="41"/>
      <c r="G45" s="42">
        <f>+G40+SUM(G42:G44)</f>
        <v>125</v>
      </c>
      <c r="H45" s="41"/>
    </row>
    <row r="46" spans="1:9" ht="6" customHeight="1">
      <c r="B46" s="41"/>
      <c r="C46" s="11"/>
      <c r="D46" s="41"/>
      <c r="E46" s="11"/>
      <c r="F46" s="41"/>
      <c r="G46" s="11"/>
      <c r="H46" s="41"/>
    </row>
    <row r="47" spans="1:9" s="26" customFormat="1" ht="17.25" customHeight="1">
      <c r="A47" s="40" t="s">
        <v>49</v>
      </c>
      <c r="B47" s="41"/>
      <c r="C47" s="35">
        <v>47</v>
      </c>
      <c r="D47" s="41"/>
      <c r="E47" s="35">
        <v>17</v>
      </c>
      <c r="F47" s="41"/>
      <c r="G47" s="35">
        <v>33</v>
      </c>
      <c r="H47" s="41"/>
      <c r="I47" s="40"/>
    </row>
    <row r="48" spans="1:9" s="26" customFormat="1" ht="6" customHeight="1">
      <c r="A48" s="40"/>
      <c r="B48" s="41"/>
      <c r="C48" s="11"/>
      <c r="D48" s="41"/>
      <c r="E48" s="11"/>
      <c r="F48" s="41"/>
      <c r="G48" s="11"/>
      <c r="H48" s="41"/>
    </row>
    <row r="49" spans="1:15" s="26" customFormat="1" ht="17.25" customHeight="1">
      <c r="A49" s="26" t="s">
        <v>50</v>
      </c>
      <c r="B49" s="31"/>
      <c r="C49" s="11">
        <f>+C45-C47</f>
        <v>88</v>
      </c>
      <c r="D49" s="49"/>
      <c r="E49" s="11">
        <f>+E45-E47</f>
        <v>42</v>
      </c>
      <c r="F49" s="49"/>
      <c r="G49" s="11">
        <f>+G45-G47</f>
        <v>92</v>
      </c>
      <c r="H49" s="31"/>
      <c r="I49" s="40"/>
    </row>
    <row r="50" spans="1:15" s="26" customFormat="1" ht="6.75" customHeight="1">
      <c r="A50" s="24"/>
      <c r="B50" s="31"/>
      <c r="C50" s="44"/>
      <c r="D50" s="31"/>
      <c r="E50" s="44"/>
      <c r="F50" s="31"/>
      <c r="G50" s="44"/>
      <c r="H50" s="31"/>
    </row>
    <row r="51" spans="1:15" s="26" customFormat="1" ht="17.25" customHeight="1">
      <c r="A51" s="40" t="s">
        <v>133</v>
      </c>
      <c r="B51" s="41"/>
      <c r="C51" s="35">
        <v>0</v>
      </c>
      <c r="D51" s="41"/>
      <c r="E51" s="35">
        <v>0</v>
      </c>
      <c r="F51" s="41"/>
      <c r="G51" s="35">
        <v>1</v>
      </c>
      <c r="H51" s="41"/>
      <c r="I51" s="40"/>
    </row>
    <row r="52" spans="1:15" s="26" customFormat="1" ht="3.75" customHeight="1">
      <c r="B52" s="31"/>
      <c r="C52" s="45"/>
      <c r="D52" s="31"/>
      <c r="E52" s="45"/>
      <c r="F52" s="31"/>
      <c r="G52" s="45"/>
      <c r="H52" s="31"/>
    </row>
    <row r="53" spans="1:15" s="26" customFormat="1" ht="17.25" customHeight="1" thickBot="1">
      <c r="A53" s="26" t="s">
        <v>51</v>
      </c>
      <c r="B53" s="31"/>
      <c r="C53" s="43">
        <f>+C49+C51</f>
        <v>88</v>
      </c>
      <c r="D53" s="31"/>
      <c r="E53" s="43">
        <f>+E49+E51</f>
        <v>42</v>
      </c>
      <c r="F53" s="31"/>
      <c r="G53" s="43">
        <f>+G49+G51</f>
        <v>93</v>
      </c>
      <c r="H53" s="31"/>
      <c r="I53" s="40"/>
    </row>
    <row r="54" spans="1:15" s="26" customFormat="1" ht="6.75" customHeight="1" thickTop="1">
      <c r="A54" s="24"/>
      <c r="B54" s="31"/>
      <c r="C54" s="44"/>
      <c r="D54" s="31"/>
      <c r="E54" s="44"/>
      <c r="F54" s="31"/>
      <c r="G54" s="44"/>
      <c r="H54" s="31"/>
    </row>
    <row r="55" spans="1:15" ht="17.25" customHeight="1">
      <c r="A55" s="26" t="s">
        <v>227</v>
      </c>
      <c r="C55" s="121"/>
      <c r="D55" s="40"/>
      <c r="E55" s="32"/>
      <c r="F55" s="40"/>
      <c r="G55" s="32"/>
      <c r="H55" s="32"/>
      <c r="I55" s="32"/>
      <c r="K55" s="32"/>
      <c r="N55" s="47"/>
    </row>
    <row r="56" spans="1:15" ht="17.25" customHeight="1" thickBot="1">
      <c r="A56" s="30" t="s">
        <v>106</v>
      </c>
      <c r="C56" s="46">
        <v>0.53</v>
      </c>
      <c r="D56" s="122"/>
      <c r="E56" s="46">
        <v>0.26</v>
      </c>
      <c r="F56" s="122"/>
      <c r="G56" s="46">
        <f>G53/G62</f>
        <v>0.54899645808736719</v>
      </c>
      <c r="H56" s="47"/>
      <c r="J56" s="47"/>
      <c r="K56" s="47"/>
      <c r="L56" s="32"/>
      <c r="N56" s="47"/>
    </row>
    <row r="57" spans="1:15" ht="17.25" customHeight="1" thickTop="1" thickBot="1">
      <c r="A57" s="30" t="s">
        <v>107</v>
      </c>
      <c r="C57" s="46">
        <v>0.52</v>
      </c>
      <c r="D57" s="47"/>
      <c r="E57" s="46">
        <v>0.25</v>
      </c>
      <c r="F57" s="123"/>
      <c r="G57" s="46">
        <v>0.53</v>
      </c>
      <c r="H57" s="47"/>
      <c r="J57" s="134"/>
      <c r="K57" s="47"/>
      <c r="L57" s="32"/>
      <c r="N57" s="11"/>
    </row>
    <row r="58" spans="1:15" ht="17.25" customHeight="1" thickTop="1" thickBot="1">
      <c r="A58" s="30" t="s">
        <v>157</v>
      </c>
      <c r="C58" s="46">
        <v>0.13</v>
      </c>
      <c r="D58" s="47"/>
      <c r="E58" s="46">
        <v>0.13</v>
      </c>
      <c r="F58" s="123"/>
      <c r="G58" s="46">
        <v>0.13</v>
      </c>
      <c r="H58" s="47"/>
      <c r="J58" s="134"/>
      <c r="K58" s="47"/>
      <c r="L58" s="32"/>
      <c r="N58" s="11"/>
    </row>
    <row r="59" spans="1:15" ht="17.25" customHeight="1" thickTop="1">
      <c r="A59" s="135"/>
      <c r="C59" s="40"/>
      <c r="D59" s="40"/>
      <c r="E59" s="40"/>
      <c r="F59" s="40"/>
      <c r="G59" s="40"/>
      <c r="H59" s="32"/>
      <c r="I59" s="32"/>
      <c r="J59" s="32"/>
      <c r="K59" s="32"/>
      <c r="L59" s="32"/>
      <c r="N59" s="11"/>
      <c r="O59" s="39"/>
    </row>
    <row r="60" spans="1:15" ht="17.25" customHeight="1">
      <c r="A60" s="136" t="s">
        <v>52</v>
      </c>
      <c r="B60" s="137"/>
      <c r="C60" s="47"/>
      <c r="D60" s="47"/>
      <c r="E60" s="47"/>
      <c r="F60" s="47"/>
      <c r="G60" s="47"/>
      <c r="H60" s="47"/>
      <c r="I60" s="47"/>
      <c r="J60" s="47"/>
      <c r="K60" s="47"/>
      <c r="L60" s="32"/>
      <c r="N60" s="138"/>
      <c r="O60" s="26"/>
    </row>
    <row r="61" spans="1:15" ht="17.25" customHeight="1">
      <c r="A61" s="136" t="s">
        <v>53</v>
      </c>
      <c r="B61" s="137"/>
      <c r="C61" s="47"/>
      <c r="D61" s="47"/>
      <c r="E61" s="47"/>
      <c r="F61" s="47"/>
      <c r="G61" s="47"/>
      <c r="H61" s="47"/>
      <c r="I61" s="47"/>
      <c r="J61" s="47"/>
      <c r="K61" s="47"/>
      <c r="L61" s="32"/>
    </row>
    <row r="62" spans="1:15" ht="17.25" customHeight="1">
      <c r="A62" s="32" t="s">
        <v>108</v>
      </c>
      <c r="B62" s="137"/>
      <c r="C62" s="32">
        <v>166.4</v>
      </c>
      <c r="D62" s="32"/>
      <c r="E62" s="32">
        <v>165.7</v>
      </c>
      <c r="F62" s="40"/>
      <c r="G62" s="32">
        <v>169.4</v>
      </c>
      <c r="H62" s="32"/>
      <c r="J62" s="32"/>
      <c r="K62" s="32"/>
      <c r="L62" s="32"/>
    </row>
    <row r="63" spans="1:15" s="39" customFormat="1" ht="17.25" customHeight="1">
      <c r="A63" s="32" t="s">
        <v>54</v>
      </c>
      <c r="B63" s="139"/>
      <c r="C63" s="32">
        <v>170.1</v>
      </c>
      <c r="D63" s="32"/>
      <c r="E63" s="32">
        <v>169.7</v>
      </c>
      <c r="F63" s="40"/>
      <c r="G63" s="32">
        <v>173.4</v>
      </c>
      <c r="H63" s="32"/>
      <c r="I63" s="40"/>
      <c r="J63" s="32"/>
      <c r="K63" s="32"/>
      <c r="L63" s="11"/>
      <c r="N63" s="40"/>
      <c r="O63" s="40"/>
    </row>
  </sheetData>
  <mergeCells count="5">
    <mergeCell ref="A1:H1"/>
    <mergeCell ref="A2:H2"/>
    <mergeCell ref="A3:H3"/>
    <mergeCell ref="A4:H4"/>
    <mergeCell ref="C8:G8"/>
  </mergeCells>
  <printOptions horizontalCentered="1"/>
  <pageMargins left="0.31" right="0.28000000000000003" top="0.47" bottom="0.52" header="0.25" footer="0.35"/>
  <pageSetup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
  <sheetViews>
    <sheetView showGridLines="0" tabSelected="1" zoomScale="80" zoomScaleNormal="80" zoomScaleSheetLayoutView="100" workbookViewId="0">
      <selection activeCell="C45" sqref="C45"/>
    </sheetView>
  </sheetViews>
  <sheetFormatPr defaultColWidth="9.140625" defaultRowHeight="12.75"/>
  <cols>
    <col min="1" max="1" width="2.42578125" style="2" customWidth="1"/>
    <col min="2" max="2" width="25" style="2" customWidth="1"/>
    <col min="3" max="3" width="40.140625" style="2" customWidth="1"/>
    <col min="4" max="4" width="1.5703125" style="2" customWidth="1"/>
    <col min="5" max="5" width="20.28515625" style="2" customWidth="1"/>
    <col min="6" max="6" width="1.5703125" style="2" customWidth="1"/>
    <col min="7" max="7" width="20.28515625" style="2" customWidth="1"/>
    <col min="8" max="8" width="1.5703125" style="2" customWidth="1"/>
    <col min="9" max="9" width="20.28515625" style="2" customWidth="1"/>
    <col min="10" max="16384" width="9.140625" style="2"/>
  </cols>
  <sheetData>
    <row r="1" spans="1:9">
      <c r="A1" s="222" t="s">
        <v>0</v>
      </c>
      <c r="B1" s="222"/>
      <c r="C1" s="222"/>
      <c r="D1" s="222"/>
      <c r="E1" s="222"/>
      <c r="F1" s="222"/>
      <c r="G1" s="222"/>
      <c r="H1" s="222"/>
      <c r="I1" s="222"/>
    </row>
    <row r="2" spans="1:9">
      <c r="A2" s="222" t="s">
        <v>1</v>
      </c>
      <c r="B2" s="222"/>
      <c r="C2" s="222"/>
      <c r="D2" s="222"/>
      <c r="E2" s="222"/>
      <c r="F2" s="222"/>
      <c r="G2" s="222"/>
      <c r="H2" s="222"/>
      <c r="I2" s="222"/>
    </row>
    <row r="3" spans="1:9">
      <c r="A3" s="222" t="s">
        <v>2</v>
      </c>
      <c r="B3" s="222"/>
      <c r="C3" s="222"/>
      <c r="D3" s="222"/>
      <c r="E3" s="222"/>
      <c r="F3" s="222"/>
      <c r="G3" s="222"/>
      <c r="H3" s="222"/>
      <c r="I3" s="222"/>
    </row>
    <row r="4" spans="1:9">
      <c r="A4" s="222" t="s">
        <v>3</v>
      </c>
      <c r="B4" s="222"/>
      <c r="C4" s="222"/>
      <c r="D4" s="222"/>
      <c r="E4" s="222"/>
      <c r="F4" s="222"/>
      <c r="G4" s="222"/>
      <c r="H4" s="222"/>
      <c r="I4" s="222"/>
    </row>
    <row r="5" spans="1:9">
      <c r="A5" s="133"/>
      <c r="B5" s="133"/>
      <c r="C5" s="133"/>
      <c r="D5" s="133"/>
      <c r="E5" s="133"/>
      <c r="F5" s="133"/>
      <c r="G5" s="133"/>
      <c r="H5" s="133"/>
      <c r="I5" s="133"/>
    </row>
    <row r="6" spans="1:9" ht="15" customHeight="1">
      <c r="A6" s="108"/>
      <c r="B6" s="133"/>
    </row>
    <row r="7" spans="1:9">
      <c r="A7" s="109"/>
      <c r="B7" s="110"/>
      <c r="C7" s="110"/>
      <c r="D7" s="110"/>
      <c r="E7" s="218" t="s">
        <v>130</v>
      </c>
      <c r="F7" s="218"/>
      <c r="G7" s="218"/>
      <c r="H7" s="218"/>
      <c r="I7" s="218"/>
    </row>
    <row r="8" spans="1:9" ht="14.25" customHeight="1">
      <c r="A8" s="111"/>
      <c r="B8" s="111"/>
      <c r="C8" s="90"/>
      <c r="D8" s="90"/>
      <c r="E8" s="119" t="s">
        <v>135</v>
      </c>
      <c r="F8" s="90"/>
      <c r="G8" s="119" t="s">
        <v>103</v>
      </c>
      <c r="H8" s="90"/>
      <c r="I8" s="119" t="s">
        <v>135</v>
      </c>
    </row>
    <row r="9" spans="1:9" ht="14.25" customHeight="1">
      <c r="A9" s="111"/>
      <c r="B9" s="111"/>
      <c r="C9" s="90"/>
      <c r="D9" s="90"/>
      <c r="E9" s="1" t="s">
        <v>55</v>
      </c>
      <c r="F9" s="90"/>
      <c r="G9" s="1" t="s">
        <v>55</v>
      </c>
      <c r="H9" s="90"/>
      <c r="I9" s="1" t="s">
        <v>56</v>
      </c>
    </row>
    <row r="10" spans="1:9" ht="15.75" customHeight="1">
      <c r="A10" s="25" t="s">
        <v>146</v>
      </c>
      <c r="B10" s="25"/>
    </row>
    <row r="11" spans="1:9" ht="15.75" customHeight="1">
      <c r="A11" s="114"/>
      <c r="B11" s="131" t="s">
        <v>13</v>
      </c>
      <c r="C11" s="113"/>
      <c r="D11" s="113"/>
      <c r="E11" s="11"/>
      <c r="F11" s="113"/>
      <c r="G11" s="11"/>
      <c r="H11" s="113"/>
      <c r="I11" s="11"/>
    </row>
    <row r="12" spans="1:9" ht="15.75" customHeight="1">
      <c r="A12" s="114"/>
      <c r="B12" s="132" t="s">
        <v>14</v>
      </c>
      <c r="C12" s="113"/>
      <c r="D12" s="113"/>
      <c r="E12" s="4">
        <v>125</v>
      </c>
      <c r="F12" s="113"/>
      <c r="G12" s="4">
        <v>117</v>
      </c>
      <c r="H12" s="113"/>
      <c r="I12" s="4">
        <v>103</v>
      </c>
    </row>
    <row r="13" spans="1:9" ht="15.75" customHeight="1">
      <c r="A13" s="114"/>
      <c r="B13" s="132" t="s">
        <v>6</v>
      </c>
      <c r="C13" s="113"/>
      <c r="D13" s="113"/>
      <c r="E13" s="12"/>
      <c r="F13" s="113"/>
      <c r="G13" s="12"/>
      <c r="H13" s="113"/>
      <c r="I13" s="12"/>
    </row>
    <row r="14" spans="1:9" ht="15.75" customHeight="1">
      <c r="A14" s="114"/>
      <c r="B14" s="132" t="s">
        <v>7</v>
      </c>
      <c r="C14" s="113"/>
      <c r="D14" s="113"/>
      <c r="E14" s="8">
        <v>-68</v>
      </c>
      <c r="F14" s="113"/>
      <c r="G14" s="8">
        <v>-62</v>
      </c>
      <c r="H14" s="113"/>
      <c r="I14" s="8">
        <v>-53</v>
      </c>
    </row>
    <row r="15" spans="1:9" ht="15.75" customHeight="1">
      <c r="A15" s="114"/>
      <c r="B15" s="132" t="s">
        <v>8</v>
      </c>
      <c r="C15" s="113"/>
      <c r="D15" s="113"/>
      <c r="E15" s="12">
        <v>-9</v>
      </c>
      <c r="F15" s="113"/>
      <c r="G15" s="12">
        <v>-11</v>
      </c>
      <c r="H15" s="113"/>
      <c r="I15" s="12">
        <v>-6</v>
      </c>
    </row>
    <row r="16" spans="1:9" ht="15.75" customHeight="1">
      <c r="A16" s="114"/>
      <c r="B16" s="132" t="s">
        <v>15</v>
      </c>
      <c r="C16" s="113"/>
      <c r="D16" s="113"/>
      <c r="E16" s="12">
        <f>+E14+E15</f>
        <v>-77</v>
      </c>
      <c r="F16" s="113"/>
      <c r="G16" s="12">
        <f>+G14+G15</f>
        <v>-73</v>
      </c>
      <c r="H16" s="113"/>
      <c r="I16" s="12">
        <f>+I14+I15</f>
        <v>-59</v>
      </c>
    </row>
    <row r="17" spans="1:9" ht="15.75" customHeight="1">
      <c r="A17" s="114"/>
      <c r="B17" s="113" t="s">
        <v>16</v>
      </c>
      <c r="C17" s="113"/>
      <c r="D17" s="113"/>
      <c r="E17" s="8">
        <f>+E12+E16</f>
        <v>48</v>
      </c>
      <c r="F17" s="113"/>
      <c r="G17" s="8">
        <f>+G12+G16</f>
        <v>44</v>
      </c>
      <c r="H17" s="113"/>
      <c r="I17" s="8">
        <f>+I12+I16</f>
        <v>44</v>
      </c>
    </row>
    <row r="18" spans="1:9" ht="15.75" customHeight="1">
      <c r="A18" s="26"/>
      <c r="B18" s="132" t="s">
        <v>17</v>
      </c>
      <c r="C18" s="113"/>
      <c r="D18" s="113"/>
      <c r="E18" s="7">
        <v>28</v>
      </c>
      <c r="F18" s="113"/>
      <c r="G18" s="7">
        <v>30</v>
      </c>
      <c r="H18" s="113"/>
      <c r="I18" s="7">
        <v>26</v>
      </c>
    </row>
    <row r="19" spans="1:9" ht="15.75" customHeight="1">
      <c r="A19" s="26"/>
      <c r="B19" s="15" t="s">
        <v>162</v>
      </c>
      <c r="D19" s="113"/>
      <c r="E19" s="171">
        <f>+E18+E17</f>
        <v>76</v>
      </c>
      <c r="F19" s="113"/>
      <c r="G19" s="171">
        <f>+G18+G17</f>
        <v>74</v>
      </c>
      <c r="H19" s="113"/>
      <c r="I19" s="171">
        <f>+I18+I17</f>
        <v>70</v>
      </c>
    </row>
    <row r="20" spans="1:9" ht="15.75" customHeight="1">
      <c r="A20" s="25"/>
      <c r="B20" s="25"/>
    </row>
    <row r="21" spans="1:9" ht="15.75" customHeight="1">
      <c r="A21" s="112"/>
      <c r="B21" s="131" t="s">
        <v>4</v>
      </c>
      <c r="C21" s="113"/>
      <c r="D21" s="113"/>
      <c r="E21" s="3"/>
      <c r="F21" s="113"/>
      <c r="G21" s="3"/>
      <c r="H21" s="113"/>
      <c r="I21" s="3"/>
    </row>
    <row r="22" spans="1:9" ht="15.75" customHeight="1">
      <c r="A22" s="112"/>
      <c r="B22" s="132" t="s">
        <v>5</v>
      </c>
      <c r="C22" s="113"/>
      <c r="D22" s="113"/>
      <c r="E22" s="11">
        <v>315</v>
      </c>
      <c r="F22" s="37"/>
      <c r="G22" s="11">
        <v>276</v>
      </c>
      <c r="H22" s="37"/>
      <c r="I22" s="11">
        <v>373</v>
      </c>
    </row>
    <row r="23" spans="1:9" ht="15.75" customHeight="1">
      <c r="A23" s="112"/>
      <c r="B23" s="132" t="s">
        <v>6</v>
      </c>
      <c r="C23" s="113"/>
      <c r="D23" s="113"/>
      <c r="E23" s="5"/>
      <c r="F23" s="113"/>
      <c r="G23" s="5"/>
      <c r="H23" s="113"/>
      <c r="I23" s="5"/>
    </row>
    <row r="24" spans="1:9" ht="15.75" customHeight="1">
      <c r="A24" s="112"/>
      <c r="B24" s="132" t="s">
        <v>7</v>
      </c>
      <c r="C24" s="113"/>
      <c r="D24" s="113"/>
      <c r="E24" s="6">
        <v>-208</v>
      </c>
      <c r="F24" s="113"/>
      <c r="G24" s="6">
        <v>-180</v>
      </c>
      <c r="H24" s="113"/>
      <c r="I24" s="6">
        <v>-246</v>
      </c>
    </row>
    <row r="25" spans="1:9" ht="15.75" customHeight="1">
      <c r="A25" s="112"/>
      <c r="B25" s="132" t="s">
        <v>8</v>
      </c>
      <c r="C25" s="113"/>
      <c r="D25" s="113"/>
      <c r="E25" s="7">
        <v>-78</v>
      </c>
      <c r="F25" s="113"/>
      <c r="G25" s="7">
        <v>-73</v>
      </c>
      <c r="H25" s="113"/>
      <c r="I25" s="7">
        <v>-83</v>
      </c>
    </row>
    <row r="26" spans="1:9" ht="15.75" customHeight="1">
      <c r="A26" s="112"/>
      <c r="B26" s="132" t="s">
        <v>9</v>
      </c>
      <c r="C26" s="113"/>
      <c r="D26" s="113"/>
      <c r="E26" s="7">
        <f>SUM(E24:E25)</f>
        <v>-286</v>
      </c>
      <c r="F26" s="113"/>
      <c r="G26" s="7">
        <f>SUM(G24:G25)</f>
        <v>-253</v>
      </c>
      <c r="H26" s="113"/>
      <c r="I26" s="7">
        <f>SUM(I24:I25)</f>
        <v>-329</v>
      </c>
    </row>
    <row r="27" spans="1:9" ht="15.75" customHeight="1">
      <c r="A27" s="112"/>
      <c r="B27" s="113" t="s">
        <v>10</v>
      </c>
      <c r="D27" s="113"/>
      <c r="E27" s="8">
        <f>+E22+E26</f>
        <v>29</v>
      </c>
      <c r="F27" s="113"/>
      <c r="G27" s="8">
        <f>+G22+G26</f>
        <v>23</v>
      </c>
      <c r="H27" s="113"/>
      <c r="I27" s="8">
        <f>+I22+I26</f>
        <v>44</v>
      </c>
    </row>
    <row r="28" spans="1:9" ht="15.75" customHeight="1">
      <c r="A28" s="112"/>
      <c r="B28" s="132" t="s">
        <v>11</v>
      </c>
      <c r="C28" s="113"/>
      <c r="D28" s="113"/>
      <c r="E28" s="7">
        <v>22</v>
      </c>
      <c r="F28" s="113"/>
      <c r="G28" s="7">
        <v>22</v>
      </c>
      <c r="H28" s="113"/>
      <c r="I28" s="7">
        <v>19</v>
      </c>
    </row>
    <row r="29" spans="1:9" ht="15.75" customHeight="1">
      <c r="A29" s="114"/>
      <c r="B29" s="15" t="s">
        <v>12</v>
      </c>
      <c r="D29" s="113"/>
      <c r="E29" s="9">
        <f>SUM(E27:E28)</f>
        <v>51</v>
      </c>
      <c r="F29" s="113"/>
      <c r="G29" s="9">
        <f>SUM(G27:G28)</f>
        <v>45</v>
      </c>
      <c r="H29" s="113"/>
      <c r="I29" s="9">
        <f>SUM(I27:I28)</f>
        <v>63</v>
      </c>
    </row>
    <row r="30" spans="1:9" ht="9.75" customHeight="1">
      <c r="A30" s="114"/>
      <c r="B30" s="40"/>
      <c r="C30" s="113"/>
      <c r="D30" s="113"/>
      <c r="E30" s="10"/>
      <c r="F30" s="113"/>
      <c r="G30" s="10"/>
      <c r="H30" s="113"/>
      <c r="I30" s="10"/>
    </row>
    <row r="31" spans="1:9" ht="15.75" customHeight="1">
      <c r="A31" s="26"/>
      <c r="B31" s="131" t="s">
        <v>18</v>
      </c>
      <c r="C31" s="132"/>
      <c r="D31" s="132"/>
      <c r="E31" s="9">
        <v>63</v>
      </c>
      <c r="F31" s="132"/>
      <c r="G31" s="9">
        <v>63</v>
      </c>
      <c r="H31" s="132"/>
      <c r="I31" s="9">
        <v>66</v>
      </c>
    </row>
    <row r="32" spans="1:9" ht="11.25" customHeight="1">
      <c r="A32" s="26"/>
      <c r="B32" s="132"/>
      <c r="C32" s="132"/>
      <c r="D32" s="132"/>
      <c r="E32" s="12"/>
      <c r="F32" s="132"/>
      <c r="G32" s="12"/>
      <c r="H32" s="132"/>
      <c r="I32" s="12"/>
    </row>
    <row r="33" spans="1:16" ht="15.75" customHeight="1">
      <c r="A33" s="115"/>
      <c r="B33" s="131" t="s">
        <v>147</v>
      </c>
      <c r="C33" s="13"/>
      <c r="D33" s="13"/>
      <c r="E33" s="14"/>
      <c r="F33" s="13"/>
      <c r="G33" s="14"/>
      <c r="H33" s="13"/>
      <c r="I33" s="14"/>
      <c r="L33" s="165"/>
      <c r="N33" s="165"/>
      <c r="P33" s="165"/>
    </row>
    <row r="34" spans="1:16" ht="15.75" customHeight="1">
      <c r="A34" s="115"/>
      <c r="B34" s="131" t="s">
        <v>19</v>
      </c>
      <c r="C34" s="15"/>
      <c r="D34" s="15"/>
      <c r="E34" s="9">
        <f>E29+E19+E31</f>
        <v>190</v>
      </c>
      <c r="F34" s="15"/>
      <c r="G34" s="9">
        <f>G29+G19+G31</f>
        <v>182</v>
      </c>
      <c r="H34" s="15"/>
      <c r="I34" s="9">
        <f>I29+I19+I31</f>
        <v>199</v>
      </c>
    </row>
    <row r="35" spans="1:16" ht="15.75" customHeight="1">
      <c r="A35" s="116"/>
      <c r="B35" s="16"/>
      <c r="C35" s="13"/>
      <c r="D35" s="13"/>
      <c r="E35" s="17"/>
      <c r="F35" s="13"/>
      <c r="G35" s="17"/>
      <c r="H35" s="13"/>
      <c r="I35" s="17"/>
    </row>
    <row r="36" spans="1:16" ht="15.75" customHeight="1">
      <c r="A36" s="25" t="s">
        <v>148</v>
      </c>
      <c r="B36" s="25"/>
      <c r="C36" s="40"/>
      <c r="D36" s="40"/>
      <c r="E36" s="8"/>
      <c r="F36" s="40"/>
      <c r="G36" s="8"/>
      <c r="H36" s="40"/>
      <c r="I36" s="8"/>
    </row>
    <row r="37" spans="1:16" ht="15.75" customHeight="1">
      <c r="A37" s="40"/>
      <c r="B37" s="132" t="s">
        <v>20</v>
      </c>
      <c r="C37" s="113"/>
      <c r="D37" s="113"/>
      <c r="E37" s="8">
        <v>44</v>
      </c>
      <c r="F37" s="113"/>
      <c r="G37" s="8">
        <v>42</v>
      </c>
      <c r="H37" s="113"/>
      <c r="I37" s="8">
        <v>43</v>
      </c>
    </row>
    <row r="38" spans="1:16" ht="15.75" customHeight="1">
      <c r="A38" s="112"/>
      <c r="B38" s="132" t="s">
        <v>21</v>
      </c>
      <c r="C38" s="113"/>
      <c r="D38" s="113"/>
      <c r="E38" s="7">
        <v>14</v>
      </c>
      <c r="F38" s="113"/>
      <c r="G38" s="7">
        <v>13</v>
      </c>
      <c r="H38" s="113"/>
      <c r="I38" s="7">
        <v>12</v>
      </c>
    </row>
    <row r="39" spans="1:16" ht="15.75" customHeight="1">
      <c r="A39" s="112"/>
      <c r="B39" s="132"/>
      <c r="C39" s="113"/>
      <c r="D39" s="113"/>
      <c r="E39" s="18"/>
      <c r="F39" s="113"/>
      <c r="G39" s="18"/>
      <c r="H39" s="113"/>
      <c r="I39" s="18"/>
    </row>
    <row r="40" spans="1:16" ht="15.75" customHeight="1">
      <c r="A40" s="112"/>
      <c r="B40" s="15" t="s">
        <v>163</v>
      </c>
      <c r="D40" s="15"/>
      <c r="E40" s="9">
        <f>SUM(E37:E38)</f>
        <v>58</v>
      </c>
      <c r="F40" s="15"/>
      <c r="G40" s="9">
        <f>SUM(G37:G38)</f>
        <v>55</v>
      </c>
      <c r="H40" s="15"/>
      <c r="I40" s="9">
        <f>SUM(I37:I38)</f>
        <v>55</v>
      </c>
    </row>
    <row r="41" spans="1:16" ht="11.25" customHeight="1">
      <c r="A41" s="112"/>
      <c r="B41" s="221"/>
      <c r="C41" s="221"/>
      <c r="D41" s="132"/>
      <c r="E41" s="19"/>
      <c r="F41" s="132"/>
      <c r="G41" s="19"/>
      <c r="H41" s="132"/>
      <c r="I41" s="19"/>
    </row>
    <row r="42" spans="1:16" ht="15.75" customHeight="1">
      <c r="A42" s="31" t="s">
        <v>149</v>
      </c>
      <c r="B42" s="16"/>
      <c r="C42" s="13"/>
      <c r="D42" s="13"/>
      <c r="E42" s="17"/>
      <c r="F42" s="13"/>
      <c r="G42" s="17"/>
      <c r="H42" s="13"/>
      <c r="I42" s="17"/>
    </row>
    <row r="43" spans="1:16" ht="15.75" customHeight="1">
      <c r="A43" s="114"/>
      <c r="B43" s="177" t="s">
        <v>158</v>
      </c>
      <c r="C43" s="113"/>
      <c r="D43" s="113"/>
      <c r="E43" s="11"/>
      <c r="F43" s="113"/>
      <c r="G43" s="11"/>
      <c r="H43" s="113"/>
      <c r="I43" s="11"/>
    </row>
    <row r="44" spans="1:16" s="118" customFormat="1" ht="15.75" customHeight="1">
      <c r="A44" s="117"/>
      <c r="B44" s="176" t="s">
        <v>22</v>
      </c>
      <c r="C44" s="113"/>
      <c r="D44" s="113"/>
      <c r="E44" s="20">
        <v>64</v>
      </c>
      <c r="F44" s="113"/>
      <c r="G44" s="20">
        <v>63</v>
      </c>
      <c r="H44" s="113"/>
      <c r="I44" s="20">
        <v>63</v>
      </c>
      <c r="J44" s="2"/>
      <c r="K44" s="2"/>
    </row>
    <row r="45" spans="1:16" s="118" customFormat="1" ht="15.75" customHeight="1">
      <c r="A45" s="117"/>
      <c r="B45" s="176" t="s">
        <v>23</v>
      </c>
      <c r="C45" s="113"/>
      <c r="D45" s="113"/>
      <c r="E45" s="20">
        <v>20</v>
      </c>
      <c r="F45" s="113"/>
      <c r="G45" s="20">
        <v>21</v>
      </c>
      <c r="H45" s="113"/>
      <c r="I45" s="20">
        <v>20</v>
      </c>
      <c r="J45" s="2"/>
      <c r="K45" s="2"/>
    </row>
    <row r="46" spans="1:16" s="118" customFormat="1" ht="15.75" customHeight="1">
      <c r="A46" s="117"/>
      <c r="B46" s="176" t="s">
        <v>136</v>
      </c>
      <c r="C46" s="113"/>
      <c r="D46" s="113"/>
      <c r="E46" s="172">
        <v>6</v>
      </c>
      <c r="F46" s="113"/>
      <c r="G46" s="172">
        <v>7</v>
      </c>
      <c r="H46" s="113"/>
      <c r="I46" s="172">
        <v>7</v>
      </c>
      <c r="J46" s="2"/>
      <c r="K46" s="2"/>
    </row>
    <row r="47" spans="1:16" ht="15.75" customHeight="1">
      <c r="A47" s="114"/>
      <c r="B47" s="219" t="s">
        <v>164</v>
      </c>
      <c r="C47" s="219"/>
      <c r="D47" s="15"/>
      <c r="E47" s="174">
        <f>SUM(E44:E46)</f>
        <v>90</v>
      </c>
      <c r="F47" s="15"/>
      <c r="G47" s="174">
        <f>SUM(G44:G46)</f>
        <v>91</v>
      </c>
      <c r="H47" s="15"/>
      <c r="I47" s="174">
        <f>SUM(I44:I46)</f>
        <v>90</v>
      </c>
    </row>
    <row r="48" spans="1:16" ht="15.75" customHeight="1">
      <c r="A48" s="114"/>
      <c r="B48" s="130"/>
      <c r="C48" s="130"/>
      <c r="D48" s="15"/>
      <c r="E48" s="173"/>
      <c r="F48" s="15"/>
      <c r="G48" s="173"/>
      <c r="H48" s="15"/>
      <c r="I48" s="173"/>
    </row>
    <row r="49" spans="1:9" ht="15.75" customHeight="1">
      <c r="A49" s="114"/>
      <c r="B49" s="220" t="s">
        <v>24</v>
      </c>
      <c r="C49" s="220"/>
      <c r="D49" s="15"/>
      <c r="E49" s="9">
        <v>18</v>
      </c>
      <c r="F49" s="15"/>
      <c r="G49" s="9">
        <v>17</v>
      </c>
      <c r="H49" s="15"/>
      <c r="I49" s="9">
        <v>16</v>
      </c>
    </row>
    <row r="50" spans="1:9" ht="15.75" customHeight="1">
      <c r="A50" s="114"/>
      <c r="B50" s="177"/>
      <c r="C50" s="177"/>
      <c r="D50" s="15"/>
      <c r="E50" s="9"/>
      <c r="F50" s="15"/>
      <c r="G50" s="9"/>
      <c r="H50" s="15"/>
      <c r="I50" s="9"/>
    </row>
    <row r="51" spans="1:9" ht="15.75" customHeight="1">
      <c r="A51" s="114"/>
      <c r="B51" s="220" t="s">
        <v>150</v>
      </c>
      <c r="C51" s="220"/>
      <c r="D51" s="15"/>
      <c r="E51" s="9">
        <f>+E47+E49</f>
        <v>108</v>
      </c>
      <c r="F51" s="15"/>
      <c r="G51" s="9">
        <f>+G47+G49</f>
        <v>108</v>
      </c>
      <c r="H51" s="15"/>
      <c r="I51" s="9">
        <f>+I47+I49</f>
        <v>106</v>
      </c>
    </row>
    <row r="52" spans="1:9" ht="11.25" customHeight="1">
      <c r="A52" s="114"/>
      <c r="B52" s="176"/>
      <c r="C52" s="15"/>
      <c r="D52" s="15"/>
      <c r="E52" s="8"/>
      <c r="F52" s="15"/>
      <c r="G52" s="8"/>
      <c r="H52" s="15"/>
      <c r="I52" s="8"/>
    </row>
    <row r="53" spans="1:9" ht="15.75" customHeight="1">
      <c r="A53" s="31" t="s">
        <v>151</v>
      </c>
      <c r="B53" s="16"/>
      <c r="C53" s="13"/>
      <c r="D53" s="13"/>
      <c r="E53" s="17"/>
      <c r="F53" s="13"/>
      <c r="G53" s="17"/>
      <c r="H53" s="13"/>
      <c r="I53" s="17"/>
    </row>
    <row r="54" spans="1:9" ht="15.75" customHeight="1">
      <c r="A54" s="114"/>
      <c r="B54" s="220" t="s">
        <v>153</v>
      </c>
      <c r="C54" s="220"/>
      <c r="D54" s="15"/>
      <c r="E54" s="9"/>
      <c r="F54" s="15"/>
      <c r="G54" s="120"/>
      <c r="H54" s="15"/>
      <c r="I54" s="120"/>
    </row>
    <row r="55" spans="1:9" ht="15.75" customHeight="1">
      <c r="A55" s="114"/>
      <c r="B55" s="176" t="s">
        <v>155</v>
      </c>
      <c r="C55" s="177"/>
      <c r="D55" s="15"/>
      <c r="E55" s="20">
        <v>4</v>
      </c>
      <c r="F55" s="15"/>
      <c r="G55" s="20">
        <v>3</v>
      </c>
      <c r="H55" s="15"/>
      <c r="I55" s="20">
        <v>3</v>
      </c>
    </row>
    <row r="56" spans="1:9" ht="15.75" customHeight="1">
      <c r="A56" s="114"/>
      <c r="B56" s="176" t="s">
        <v>159</v>
      </c>
      <c r="C56" s="177"/>
      <c r="D56" s="15"/>
      <c r="E56" s="20">
        <v>24</v>
      </c>
      <c r="F56" s="15"/>
      <c r="G56" s="20">
        <v>11</v>
      </c>
      <c r="H56" s="15"/>
      <c r="I56" s="20">
        <v>10</v>
      </c>
    </row>
    <row r="57" spans="1:9" ht="15.75" customHeight="1">
      <c r="A57" s="114"/>
      <c r="B57" s="176" t="s">
        <v>160</v>
      </c>
      <c r="C57" s="177"/>
      <c r="D57" s="15"/>
      <c r="E57" s="20">
        <v>7</v>
      </c>
      <c r="F57" s="15"/>
      <c r="G57" s="20">
        <v>3</v>
      </c>
      <c r="H57" s="15"/>
      <c r="I57" s="20">
        <v>3</v>
      </c>
    </row>
    <row r="58" spans="1:9" ht="15.75" customHeight="1">
      <c r="A58" s="114"/>
      <c r="B58" s="176" t="s">
        <v>156</v>
      </c>
      <c r="C58" s="177"/>
      <c r="D58" s="15"/>
      <c r="E58" s="7">
        <v>9</v>
      </c>
      <c r="F58" s="15"/>
      <c r="G58" s="7">
        <v>7</v>
      </c>
      <c r="H58" s="15"/>
      <c r="I58" s="7">
        <v>6</v>
      </c>
    </row>
    <row r="59" spans="1:9" ht="15.75" customHeight="1">
      <c r="A59" s="114"/>
      <c r="B59" s="25" t="s">
        <v>154</v>
      </c>
      <c r="C59" s="177"/>
      <c r="D59" s="15"/>
      <c r="E59" s="120">
        <f>SUM(E54:E58)</f>
        <v>44</v>
      </c>
      <c r="F59" s="15"/>
      <c r="G59" s="120">
        <f>SUM(G54:G58)</f>
        <v>24</v>
      </c>
      <c r="H59" s="15"/>
      <c r="I59" s="120">
        <f>SUM(I54:I58)</f>
        <v>22</v>
      </c>
    </row>
    <row r="60" spans="1:9" ht="15.75" customHeight="1">
      <c r="A60" s="31"/>
      <c r="B60" s="16"/>
      <c r="C60" s="13"/>
      <c r="D60" s="13"/>
      <c r="E60" s="17"/>
      <c r="F60" s="13"/>
      <c r="G60" s="17"/>
      <c r="H60" s="13"/>
      <c r="I60" s="17"/>
    </row>
    <row r="61" spans="1:9" ht="15.75" customHeight="1">
      <c r="A61" s="25"/>
      <c r="B61" s="177" t="s">
        <v>134</v>
      </c>
      <c r="C61" s="40"/>
      <c r="D61" s="40"/>
      <c r="E61" s="21"/>
      <c r="F61" s="40"/>
      <c r="G61" s="21"/>
      <c r="H61" s="40"/>
      <c r="I61" s="21"/>
    </row>
    <row r="62" spans="1:9" ht="15.75" customHeight="1">
      <c r="A62" s="80"/>
      <c r="B62" s="176" t="s">
        <v>161</v>
      </c>
      <c r="C62" s="32"/>
      <c r="D62" s="32"/>
      <c r="E62" s="8">
        <v>35</v>
      </c>
      <c r="F62" s="32"/>
      <c r="G62" s="8">
        <v>37</v>
      </c>
      <c r="H62" s="32"/>
      <c r="I62" s="8">
        <v>35</v>
      </c>
    </row>
    <row r="63" spans="1:9" ht="15.75" customHeight="1">
      <c r="A63" s="80"/>
      <c r="B63" s="176" t="s">
        <v>25</v>
      </c>
      <c r="C63" s="32"/>
      <c r="D63" s="32"/>
      <c r="E63" s="22">
        <v>9</v>
      </c>
      <c r="F63" s="32"/>
      <c r="G63" s="22">
        <v>6</v>
      </c>
      <c r="H63" s="32"/>
      <c r="I63" s="22">
        <v>6</v>
      </c>
    </row>
    <row r="64" spans="1:9" ht="15.75" customHeight="1">
      <c r="A64" s="32"/>
      <c r="B64" s="176" t="s">
        <v>26</v>
      </c>
      <c r="C64" s="32"/>
      <c r="D64" s="32"/>
      <c r="E64" s="7">
        <v>7</v>
      </c>
      <c r="F64" s="32"/>
      <c r="G64" s="7">
        <v>6</v>
      </c>
      <c r="H64" s="32"/>
      <c r="I64" s="7">
        <v>4</v>
      </c>
    </row>
    <row r="65" spans="1:9" ht="15.75" customHeight="1">
      <c r="A65" s="25"/>
      <c r="B65" s="25" t="s">
        <v>27</v>
      </c>
      <c r="C65" s="40"/>
      <c r="D65" s="40"/>
      <c r="E65" s="9">
        <f>SUM(E62:E64)</f>
        <v>51</v>
      </c>
      <c r="F65" s="40"/>
      <c r="G65" s="9">
        <f>SUM(G62:G64)</f>
        <v>49</v>
      </c>
      <c r="H65" s="40"/>
      <c r="I65" s="9">
        <f>SUM(I62:I64)</f>
        <v>45</v>
      </c>
    </row>
    <row r="66" spans="1:9" ht="15.75" customHeight="1">
      <c r="A66" s="25"/>
      <c r="B66" s="25"/>
      <c r="C66" s="40"/>
      <c r="D66" s="40"/>
      <c r="E66" s="9"/>
      <c r="F66" s="40"/>
      <c r="G66" s="9"/>
      <c r="H66" s="40"/>
      <c r="I66" s="9"/>
    </row>
    <row r="67" spans="1:9" ht="15.75" customHeight="1">
      <c r="A67" s="114"/>
      <c r="B67" s="220" t="s">
        <v>152</v>
      </c>
      <c r="C67" s="220"/>
      <c r="D67" s="15"/>
      <c r="E67" s="9">
        <f>+E59+E65</f>
        <v>95</v>
      </c>
      <c r="F67" s="15"/>
      <c r="G67" s="9">
        <f>+G59+G65</f>
        <v>73</v>
      </c>
      <c r="H67" s="15"/>
      <c r="I67" s="9">
        <f>+I59+I65</f>
        <v>67</v>
      </c>
    </row>
    <row r="68" spans="1:9" ht="15.75" customHeight="1">
      <c r="A68" s="25"/>
      <c r="B68" s="25"/>
      <c r="C68" s="40"/>
      <c r="D68" s="40"/>
      <c r="E68" s="21"/>
      <c r="F68" s="40"/>
      <c r="G68" s="21"/>
      <c r="H68" s="40"/>
      <c r="I68" s="21"/>
    </row>
    <row r="69" spans="1:9" ht="15.75" customHeight="1">
      <c r="A69" s="26" t="s">
        <v>28</v>
      </c>
      <c r="B69" s="25"/>
      <c r="C69" s="26"/>
      <c r="D69" s="26"/>
      <c r="E69" s="23"/>
      <c r="F69" s="26"/>
      <c r="G69" s="23"/>
      <c r="H69" s="26"/>
      <c r="I69" s="23"/>
    </row>
    <row r="70" spans="1:9" ht="15.75" customHeight="1">
      <c r="A70" s="26" t="s">
        <v>29</v>
      </c>
      <c r="C70" s="131"/>
      <c r="D70" s="131"/>
      <c r="E70" s="88">
        <f>+E34+E40+E51+E67</f>
        <v>451</v>
      </c>
      <c r="F70" s="131"/>
      <c r="G70" s="88">
        <f>+G34+G40+G51+G67</f>
        <v>418</v>
      </c>
      <c r="H70" s="131"/>
      <c r="I70" s="88">
        <f>+I34+I40+I51+I67</f>
        <v>427</v>
      </c>
    </row>
  </sheetData>
  <mergeCells count="11">
    <mergeCell ref="B41:C41"/>
    <mergeCell ref="A1:I1"/>
    <mergeCell ref="A2:I2"/>
    <mergeCell ref="A3:I3"/>
    <mergeCell ref="A4:I4"/>
    <mergeCell ref="E7:I7"/>
    <mergeCell ref="B47:C47"/>
    <mergeCell ref="B49:C49"/>
    <mergeCell ref="B51:C51"/>
    <mergeCell ref="B54:C54"/>
    <mergeCell ref="B67:C67"/>
  </mergeCells>
  <printOptions horizontalCentered="1"/>
  <pageMargins left="0.5" right="0.5" top="0.48" bottom="0.25" header="0.28999999999999998" footer="0.19"/>
  <pageSetup scale="67" orientation="portrait" r:id="rId1"/>
  <headerFooter alignWithMargins="0"/>
  <ignoredErrors>
    <ignoredError sqref="E9:I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8"/>
  <sheetViews>
    <sheetView showGridLines="0" zoomScale="85" zoomScaleNormal="85" zoomScaleSheetLayoutView="89" workbookViewId="0">
      <selection activeCell="B7" sqref="B7"/>
    </sheetView>
  </sheetViews>
  <sheetFormatPr defaultColWidth="9.140625" defaultRowHeight="12.75"/>
  <cols>
    <col min="1" max="1" width="2.42578125" style="142" customWidth="1"/>
    <col min="2" max="2" width="4" style="144" customWidth="1"/>
    <col min="3" max="3" width="5" style="142" customWidth="1"/>
    <col min="4" max="4" width="71.28515625" style="142" customWidth="1"/>
    <col min="5" max="5" width="17.42578125" style="101" customWidth="1"/>
    <col min="6" max="6" width="4.42578125" style="101" customWidth="1"/>
    <col min="7" max="7" width="17.42578125" style="101" customWidth="1"/>
    <col min="8" max="8" width="1.5703125" style="142" customWidth="1"/>
    <col min="9" max="9" width="1.7109375" style="142" customWidth="1"/>
    <col min="10" max="10" width="1.5703125" style="142" customWidth="1"/>
    <col min="11" max="16384" width="9.140625" style="142"/>
  </cols>
  <sheetData>
    <row r="1" spans="1:39" ht="15.75" customHeight="1">
      <c r="A1" s="223" t="s">
        <v>0</v>
      </c>
      <c r="B1" s="223"/>
      <c r="C1" s="223"/>
      <c r="D1" s="223"/>
      <c r="E1" s="223"/>
      <c r="F1" s="223"/>
      <c r="G1" s="223"/>
      <c r="H1" s="223"/>
      <c r="I1" s="223"/>
      <c r="J1" s="141"/>
    </row>
    <row r="2" spans="1:39" ht="15.75" customHeight="1">
      <c r="A2" s="223" t="s">
        <v>165</v>
      </c>
      <c r="B2" s="223"/>
      <c r="C2" s="223"/>
      <c r="D2" s="223"/>
      <c r="E2" s="223"/>
      <c r="F2" s="223"/>
      <c r="G2" s="223"/>
      <c r="H2" s="223"/>
      <c r="I2" s="223"/>
      <c r="J2" s="141"/>
    </row>
    <row r="3" spans="1:39" ht="15.75" customHeight="1">
      <c r="A3" s="223" t="s">
        <v>2</v>
      </c>
      <c r="B3" s="223"/>
      <c r="C3" s="223"/>
      <c r="D3" s="223"/>
      <c r="E3" s="223"/>
      <c r="F3" s="223"/>
      <c r="G3" s="223"/>
      <c r="H3" s="223"/>
      <c r="I3" s="223"/>
      <c r="J3" s="143"/>
    </row>
    <row r="4" spans="1:39" ht="8.25" customHeight="1">
      <c r="I4" s="145"/>
    </row>
    <row r="5" spans="1:39" ht="13.5" customHeight="1">
      <c r="B5" s="146"/>
      <c r="C5" s="103"/>
      <c r="D5" s="103"/>
      <c r="E5" s="124" t="s">
        <v>135</v>
      </c>
      <c r="F5" s="147"/>
      <c r="G5" s="124" t="s">
        <v>58</v>
      </c>
      <c r="H5" s="146"/>
      <c r="I5" s="148"/>
    </row>
    <row r="6" spans="1:39" ht="13.5" customHeight="1">
      <c r="B6" s="146"/>
      <c r="C6" s="103"/>
      <c r="D6" s="103"/>
      <c r="E6" s="125" t="s">
        <v>55</v>
      </c>
      <c r="F6" s="149"/>
      <c r="G6" s="125" t="s">
        <v>56</v>
      </c>
      <c r="H6" s="146"/>
      <c r="I6" s="148"/>
    </row>
    <row r="7" spans="1:39" s="150" customFormat="1" ht="19.5" customHeight="1">
      <c r="B7" s="215" t="s">
        <v>59</v>
      </c>
      <c r="C7" s="143"/>
      <c r="D7" s="143"/>
      <c r="E7" s="133" t="s">
        <v>3</v>
      </c>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row>
    <row r="8" spans="1:39" ht="19.5" customHeight="1">
      <c r="B8" s="151" t="s">
        <v>60</v>
      </c>
      <c r="C8" s="103"/>
      <c r="D8" s="103"/>
      <c r="E8" s="126"/>
      <c r="F8" s="126"/>
      <c r="G8" s="126"/>
      <c r="H8" s="103"/>
      <c r="I8" s="103"/>
    </row>
    <row r="9" spans="1:39" ht="19.5" customHeight="1">
      <c r="A9" s="152"/>
      <c r="B9" s="146"/>
      <c r="C9" s="103" t="s">
        <v>61</v>
      </c>
      <c r="D9" s="103"/>
      <c r="E9" s="127">
        <v>379</v>
      </c>
      <c r="F9" s="153"/>
      <c r="G9" s="127">
        <v>497</v>
      </c>
      <c r="H9" s="154"/>
      <c r="I9" s="103"/>
      <c r="K9" s="152"/>
    </row>
    <row r="10" spans="1:39" ht="19.5" customHeight="1">
      <c r="A10" s="152"/>
      <c r="B10" s="146"/>
      <c r="C10" s="103" t="s">
        <v>62</v>
      </c>
      <c r="D10" s="103"/>
      <c r="E10" s="128">
        <v>82</v>
      </c>
      <c r="F10" s="155"/>
      <c r="G10" s="128">
        <v>85</v>
      </c>
      <c r="H10" s="154"/>
      <c r="I10" s="103"/>
      <c r="K10" s="152"/>
    </row>
    <row r="11" spans="1:39" ht="19.5" customHeight="1">
      <c r="A11" s="152"/>
      <c r="B11" s="146"/>
      <c r="C11" s="103" t="s">
        <v>63</v>
      </c>
      <c r="E11" s="128">
        <v>170</v>
      </c>
      <c r="F11" s="128"/>
      <c r="G11" s="128">
        <v>223</v>
      </c>
      <c r="H11" s="103"/>
      <c r="I11" s="103"/>
    </row>
    <row r="12" spans="1:39" ht="19.5" customHeight="1">
      <c r="B12" s="146"/>
      <c r="C12" s="103" t="s">
        <v>64</v>
      </c>
      <c r="D12" s="103"/>
      <c r="E12" s="128">
        <v>362</v>
      </c>
      <c r="F12" s="128"/>
      <c r="G12" s="128">
        <v>333</v>
      </c>
      <c r="H12" s="103"/>
      <c r="I12" s="103"/>
    </row>
    <row r="13" spans="1:39" ht="19.5" customHeight="1">
      <c r="B13" s="146"/>
      <c r="C13" s="103" t="s">
        <v>65</v>
      </c>
      <c r="D13" s="103"/>
      <c r="E13" s="128">
        <v>51</v>
      </c>
      <c r="F13" s="128"/>
      <c r="G13" s="128">
        <v>33</v>
      </c>
      <c r="H13" s="103"/>
      <c r="I13" s="103"/>
    </row>
    <row r="14" spans="1:39" ht="19.5" customHeight="1">
      <c r="B14" s="146"/>
      <c r="C14" s="103" t="s">
        <v>66</v>
      </c>
      <c r="D14" s="103"/>
      <c r="E14" s="11">
        <v>1412</v>
      </c>
      <c r="F14" s="128"/>
      <c r="G14" s="11">
        <v>209</v>
      </c>
      <c r="H14" s="103"/>
      <c r="I14" s="103"/>
    </row>
    <row r="15" spans="1:39" ht="19.5" customHeight="1">
      <c r="B15" s="146"/>
      <c r="C15" s="103" t="s">
        <v>67</v>
      </c>
      <c r="D15" s="103"/>
      <c r="E15" s="35">
        <v>154</v>
      </c>
      <c r="F15" s="128"/>
      <c r="G15" s="35">
        <v>112</v>
      </c>
      <c r="H15" s="103"/>
      <c r="I15" s="103"/>
    </row>
    <row r="16" spans="1:39" ht="19.5" customHeight="1">
      <c r="B16" s="103" t="s">
        <v>68</v>
      </c>
      <c r="C16" s="103"/>
      <c r="D16" s="103"/>
      <c r="E16" s="11">
        <f>SUM(E9:E15)</f>
        <v>2610</v>
      </c>
      <c r="F16" s="128"/>
      <c r="G16" s="11">
        <f>SUM(G9:G15)</f>
        <v>1492</v>
      </c>
      <c r="H16" s="103"/>
      <c r="I16" s="103"/>
    </row>
    <row r="17" spans="1:11" ht="19.5" customHeight="1">
      <c r="B17" s="103" t="s">
        <v>69</v>
      </c>
      <c r="C17" s="103"/>
      <c r="D17" s="103"/>
      <c r="E17" s="11">
        <v>25</v>
      </c>
      <c r="F17" s="128"/>
      <c r="G17" s="11">
        <v>25</v>
      </c>
      <c r="H17" s="103"/>
      <c r="I17" s="103"/>
    </row>
    <row r="18" spans="1:11" ht="19.5" customHeight="1">
      <c r="B18" s="103" t="s">
        <v>70</v>
      </c>
      <c r="C18" s="103"/>
      <c r="D18" s="103"/>
      <c r="E18" s="39">
        <f>653-426</f>
        <v>227</v>
      </c>
      <c r="F18" s="128"/>
      <c r="G18" s="39">
        <v>211</v>
      </c>
      <c r="H18" s="103"/>
      <c r="I18" s="103"/>
    </row>
    <row r="19" spans="1:11" ht="19.5" customHeight="1">
      <c r="B19" s="103" t="s">
        <v>71</v>
      </c>
      <c r="C19" s="103"/>
      <c r="D19" s="103"/>
      <c r="E19" s="39">
        <v>478</v>
      </c>
      <c r="F19" s="128"/>
      <c r="G19" s="39">
        <v>294</v>
      </c>
      <c r="H19" s="103"/>
      <c r="I19" s="103"/>
    </row>
    <row r="20" spans="1:11" ht="19.5" customHeight="1">
      <c r="B20" s="103" t="s">
        <v>72</v>
      </c>
      <c r="C20" s="103"/>
      <c r="D20" s="103"/>
      <c r="E20" s="96">
        <v>6048</v>
      </c>
      <c r="F20" s="128"/>
      <c r="G20" s="96">
        <v>5335</v>
      </c>
      <c r="H20" s="103"/>
      <c r="I20" s="103"/>
    </row>
    <row r="21" spans="1:11" ht="19.5" customHeight="1">
      <c r="B21" s="103" t="s">
        <v>73</v>
      </c>
      <c r="C21" s="103"/>
      <c r="D21" s="103"/>
      <c r="E21" s="39">
        <v>2383</v>
      </c>
      <c r="F21" s="128"/>
      <c r="G21" s="39">
        <v>1650</v>
      </c>
      <c r="H21" s="156"/>
      <c r="I21" s="103"/>
    </row>
    <row r="22" spans="1:11" ht="19.5" customHeight="1">
      <c r="B22" s="103" t="s">
        <v>74</v>
      </c>
      <c r="C22" s="103"/>
      <c r="D22" s="103"/>
      <c r="E22" s="39">
        <v>182</v>
      </c>
      <c r="F22" s="128"/>
      <c r="G22" s="39">
        <v>125</v>
      </c>
      <c r="H22" s="157"/>
      <c r="I22" s="103"/>
    </row>
    <row r="23" spans="1:11" ht="19.5" customHeight="1" thickBot="1">
      <c r="B23" s="103" t="s">
        <v>75</v>
      </c>
      <c r="C23" s="146"/>
      <c r="D23" s="146"/>
      <c r="E23" s="129">
        <f>SUM(E16:E22)</f>
        <v>11953</v>
      </c>
      <c r="F23" s="158"/>
      <c r="G23" s="129">
        <f>SUM(G16:G22)</f>
        <v>9132</v>
      </c>
      <c r="H23" s="157"/>
      <c r="I23" s="103"/>
    </row>
    <row r="24" spans="1:11" ht="9.75" customHeight="1" thickTop="1">
      <c r="F24" s="159"/>
      <c r="I24" s="103"/>
    </row>
    <row r="25" spans="1:11" ht="19.5" customHeight="1">
      <c r="A25" s="144"/>
      <c r="B25" s="146" t="s">
        <v>76</v>
      </c>
      <c r="C25" s="103"/>
      <c r="D25" s="103"/>
      <c r="E25" s="99"/>
      <c r="F25" s="126"/>
      <c r="G25" s="99"/>
      <c r="H25" s="160"/>
      <c r="I25" s="103"/>
    </row>
    <row r="26" spans="1:11" ht="19.5" customHeight="1">
      <c r="B26" s="151" t="s">
        <v>77</v>
      </c>
      <c r="C26" s="143"/>
      <c r="D26" s="103"/>
      <c r="E26" s="96"/>
      <c r="F26" s="126"/>
      <c r="G26" s="96"/>
      <c r="H26" s="103"/>
      <c r="I26" s="103"/>
    </row>
    <row r="27" spans="1:11" ht="19.5" customHeight="1">
      <c r="B27" s="146"/>
      <c r="C27" s="103" t="s">
        <v>78</v>
      </c>
      <c r="D27" s="103"/>
      <c r="E27" s="97">
        <v>252</v>
      </c>
      <c r="F27" s="153"/>
      <c r="G27" s="97">
        <v>172</v>
      </c>
      <c r="H27" s="103"/>
      <c r="I27" s="103"/>
    </row>
    <row r="28" spans="1:11" ht="19.5" customHeight="1">
      <c r="B28" s="146"/>
      <c r="C28" s="103" t="s">
        <v>79</v>
      </c>
      <c r="D28" s="103"/>
      <c r="E28" s="87">
        <v>145</v>
      </c>
      <c r="F28" s="91"/>
      <c r="G28" s="87">
        <v>97</v>
      </c>
      <c r="H28" s="103"/>
      <c r="I28" s="103"/>
    </row>
    <row r="29" spans="1:11" ht="19.5" customHeight="1">
      <c r="B29" s="146"/>
      <c r="C29" s="103" t="s">
        <v>80</v>
      </c>
      <c r="D29" s="103"/>
      <c r="E29" s="87">
        <v>84</v>
      </c>
      <c r="F29" s="91"/>
      <c r="G29" s="87">
        <v>111</v>
      </c>
      <c r="H29" s="103"/>
      <c r="I29" s="103"/>
    </row>
    <row r="30" spans="1:11" ht="19.5" customHeight="1">
      <c r="B30" s="146"/>
      <c r="C30" s="103" t="s">
        <v>81</v>
      </c>
      <c r="D30" s="103"/>
      <c r="E30" s="87">
        <v>222</v>
      </c>
      <c r="F30" s="91"/>
      <c r="G30" s="87">
        <v>139</v>
      </c>
      <c r="H30" s="103"/>
      <c r="I30" s="103"/>
    </row>
    <row r="31" spans="1:11" ht="19.5" customHeight="1">
      <c r="B31" s="142"/>
      <c r="C31" s="103" t="s">
        <v>82</v>
      </c>
      <c r="D31" s="103"/>
      <c r="E31" s="87">
        <v>127</v>
      </c>
      <c r="F31" s="91"/>
      <c r="G31" s="87">
        <v>119</v>
      </c>
      <c r="H31" s="103"/>
      <c r="I31" s="103"/>
      <c r="K31" s="161"/>
    </row>
    <row r="32" spans="1:11" ht="19.5" customHeight="1">
      <c r="B32" s="142"/>
      <c r="C32" s="103" t="s">
        <v>83</v>
      </c>
      <c r="D32" s="103"/>
      <c r="E32" s="87">
        <v>36</v>
      </c>
      <c r="F32" s="91"/>
      <c r="G32" s="87">
        <v>35</v>
      </c>
      <c r="H32" s="103"/>
      <c r="I32" s="103"/>
      <c r="K32" s="161"/>
    </row>
    <row r="33" spans="2:11" ht="19.5" customHeight="1">
      <c r="B33" s="142"/>
      <c r="C33" s="103" t="s">
        <v>66</v>
      </c>
      <c r="D33" s="103"/>
      <c r="E33" s="87">
        <v>1412</v>
      </c>
      <c r="F33" s="91"/>
      <c r="G33" s="87">
        <v>209</v>
      </c>
      <c r="H33" s="103"/>
      <c r="I33" s="103"/>
      <c r="K33" s="161"/>
    </row>
    <row r="34" spans="2:11" ht="19.5" customHeight="1">
      <c r="B34" s="142"/>
      <c r="C34" s="103" t="s">
        <v>84</v>
      </c>
      <c r="D34" s="103"/>
      <c r="E34" s="92">
        <v>138</v>
      </c>
      <c r="F34" s="91"/>
      <c r="G34" s="92">
        <v>136</v>
      </c>
      <c r="H34" s="103"/>
      <c r="I34" s="103"/>
      <c r="K34" s="161"/>
    </row>
    <row r="35" spans="2:11" ht="19.5" customHeight="1">
      <c r="B35" s="103" t="s">
        <v>85</v>
      </c>
      <c r="C35" s="103"/>
      <c r="D35" s="103"/>
      <c r="E35" s="87">
        <f>SUM(E27:E34)</f>
        <v>2416</v>
      </c>
      <c r="F35" s="91"/>
      <c r="G35" s="87">
        <f>SUM(G27:G34)</f>
        <v>1018</v>
      </c>
      <c r="H35" s="162"/>
      <c r="I35" s="103"/>
      <c r="J35" s="163"/>
    </row>
    <row r="36" spans="2:11" ht="19.5" customHeight="1">
      <c r="B36" s="103" t="s">
        <v>86</v>
      </c>
      <c r="D36" s="103"/>
      <c r="E36" s="87">
        <v>2647</v>
      </c>
      <c r="F36" s="91"/>
      <c r="G36" s="87">
        <v>1840</v>
      </c>
      <c r="H36" s="103"/>
      <c r="I36" s="103"/>
    </row>
    <row r="37" spans="2:11" ht="19.5" customHeight="1">
      <c r="B37" s="103" t="s">
        <v>87</v>
      </c>
      <c r="C37" s="103"/>
      <c r="D37" s="103"/>
      <c r="E37" s="87">
        <v>689</v>
      </c>
      <c r="F37" s="91"/>
      <c r="G37" s="87">
        <v>713</v>
      </c>
      <c r="H37" s="103"/>
    </row>
    <row r="38" spans="2:11" ht="19.5" customHeight="1">
      <c r="B38" s="103" t="s">
        <v>88</v>
      </c>
      <c r="C38" s="103"/>
      <c r="D38" s="103"/>
      <c r="E38" s="87">
        <v>146</v>
      </c>
      <c r="F38" s="91"/>
      <c r="G38" s="87">
        <v>156</v>
      </c>
      <c r="H38" s="103"/>
    </row>
    <row r="39" spans="2:11" ht="19.5" customHeight="1">
      <c r="B39" s="103" t="s">
        <v>89</v>
      </c>
      <c r="C39" s="103"/>
      <c r="D39" s="103"/>
      <c r="E39" s="98">
        <v>192</v>
      </c>
      <c r="F39" s="91"/>
      <c r="G39" s="98">
        <v>196</v>
      </c>
      <c r="H39" s="103"/>
    </row>
    <row r="40" spans="2:11" ht="19.5" customHeight="1">
      <c r="B40" s="103" t="s">
        <v>90</v>
      </c>
      <c r="C40" s="103"/>
      <c r="D40" s="103"/>
      <c r="E40" s="75">
        <f>SUM(E35:E39)</f>
        <v>6090</v>
      </c>
      <c r="F40" s="91"/>
      <c r="G40" s="75">
        <f>SUM(G35:G39)</f>
        <v>3923</v>
      </c>
      <c r="H40" s="103"/>
    </row>
    <row r="41" spans="2:11" ht="12.75" customHeight="1">
      <c r="B41" s="103"/>
      <c r="C41" s="103"/>
      <c r="D41" s="103"/>
      <c r="E41" s="87"/>
      <c r="F41" s="50"/>
      <c r="G41" s="87"/>
      <c r="H41" s="103"/>
    </row>
    <row r="42" spans="2:11" ht="19.5" customHeight="1">
      <c r="B42" s="146" t="s">
        <v>91</v>
      </c>
      <c r="C42" s="103"/>
      <c r="D42" s="103"/>
      <c r="E42" s="87"/>
      <c r="F42" s="50"/>
      <c r="G42" s="87"/>
      <c r="H42" s="103"/>
    </row>
    <row r="43" spans="2:11" ht="19.5" customHeight="1">
      <c r="B43" s="146" t="s">
        <v>92</v>
      </c>
      <c r="C43" s="103"/>
      <c r="D43" s="103"/>
      <c r="E43" s="99"/>
      <c r="F43" s="99"/>
      <c r="G43" s="99"/>
      <c r="H43" s="39"/>
    </row>
    <row r="44" spans="2:11" ht="19.5" customHeight="1">
      <c r="B44" s="103" t="s">
        <v>93</v>
      </c>
      <c r="C44" s="103"/>
      <c r="D44" s="103"/>
      <c r="E44" s="99"/>
      <c r="F44" s="99"/>
      <c r="G44" s="99"/>
      <c r="H44" s="39"/>
    </row>
    <row r="45" spans="2:11" ht="20.25" customHeight="1">
      <c r="B45" s="103" t="s">
        <v>94</v>
      </c>
      <c r="C45" s="103"/>
      <c r="D45" s="103"/>
      <c r="E45" s="87">
        <v>2</v>
      </c>
      <c r="F45" s="87"/>
      <c r="G45" s="87">
        <v>2</v>
      </c>
      <c r="H45" s="39"/>
    </row>
    <row r="46" spans="2:11" ht="19.5" customHeight="1">
      <c r="B46" s="103" t="s">
        <v>95</v>
      </c>
      <c r="C46" s="103"/>
      <c r="D46" s="103"/>
      <c r="E46" s="87">
        <v>4261</v>
      </c>
      <c r="F46" s="87"/>
      <c r="G46" s="87">
        <v>3771</v>
      </c>
      <c r="H46" s="39"/>
    </row>
    <row r="47" spans="2:11" ht="19.5" customHeight="1">
      <c r="B47" s="103" t="s">
        <v>96</v>
      </c>
      <c r="C47" s="103"/>
      <c r="D47" s="103"/>
      <c r="E47" s="87">
        <v>-1027</v>
      </c>
      <c r="F47" s="87"/>
      <c r="G47" s="87">
        <v>-1058</v>
      </c>
      <c r="H47" s="39"/>
    </row>
    <row r="48" spans="2:11" ht="19.5" customHeight="1">
      <c r="B48" s="103" t="s">
        <v>97</v>
      </c>
      <c r="C48" s="103"/>
      <c r="D48" s="99"/>
      <c r="E48" s="87">
        <v>-139</v>
      </c>
      <c r="F48" s="87"/>
      <c r="G48" s="87">
        <v>-185</v>
      </c>
      <c r="H48" s="39"/>
    </row>
    <row r="49" spans="2:11" ht="19.5" customHeight="1">
      <c r="B49" s="103" t="s">
        <v>98</v>
      </c>
      <c r="C49" s="103"/>
      <c r="D49" s="103"/>
      <c r="E49" s="98">
        <v>2765</v>
      </c>
      <c r="F49" s="87"/>
      <c r="G49" s="98">
        <v>2678</v>
      </c>
      <c r="H49" s="39"/>
      <c r="K49" s="164"/>
    </row>
    <row r="50" spans="2:11" ht="19.5" customHeight="1">
      <c r="B50" s="103" t="s">
        <v>99</v>
      </c>
      <c r="C50" s="103"/>
      <c r="D50" s="103"/>
      <c r="E50" s="50">
        <f>SUM(E45:E49)</f>
        <v>5862</v>
      </c>
      <c r="F50" s="50"/>
      <c r="G50" s="50">
        <f>SUM(G45:G49)</f>
        <v>5208</v>
      </c>
      <c r="H50" s="11"/>
    </row>
    <row r="51" spans="2:11" ht="19.5" customHeight="1">
      <c r="B51" s="103" t="s">
        <v>100</v>
      </c>
      <c r="C51" s="103"/>
      <c r="D51" s="103"/>
      <c r="E51" s="98">
        <v>1</v>
      </c>
      <c r="F51" s="87"/>
      <c r="G51" s="98">
        <v>1</v>
      </c>
      <c r="H51" s="39"/>
    </row>
    <row r="52" spans="2:11" ht="19.5" customHeight="1">
      <c r="B52" s="103" t="s">
        <v>101</v>
      </c>
      <c r="E52" s="98">
        <f>E51+E50</f>
        <v>5863</v>
      </c>
      <c r="F52" s="87"/>
      <c r="G52" s="98">
        <f>G51+G50</f>
        <v>5209</v>
      </c>
    </row>
    <row r="53" spans="2:11" ht="19.5" customHeight="1" thickBot="1">
      <c r="B53" s="103" t="s">
        <v>102</v>
      </c>
      <c r="E53" s="100">
        <f>E52+E40</f>
        <v>11953</v>
      </c>
      <c r="F53" s="153"/>
      <c r="G53" s="100">
        <f>G52+G40</f>
        <v>9132</v>
      </c>
    </row>
    <row r="54" spans="2:11" ht="13.5" thickTop="1"/>
    <row r="56" spans="2:11">
      <c r="E56" s="102"/>
      <c r="G56" s="102"/>
    </row>
    <row r="57" spans="2:11">
      <c r="D57" s="103"/>
      <c r="E57" s="103"/>
      <c r="F57" s="103"/>
      <c r="G57" s="103"/>
      <c r="H57" s="103"/>
    </row>
    <row r="58" spans="2:11">
      <c r="D58" s="103"/>
      <c r="E58" s="103"/>
      <c r="F58" s="103"/>
      <c r="G58" s="103"/>
      <c r="H58" s="103"/>
    </row>
  </sheetData>
  <mergeCells count="3">
    <mergeCell ref="A1:I1"/>
    <mergeCell ref="A2:I2"/>
    <mergeCell ref="A3:I3"/>
  </mergeCells>
  <printOptions horizontalCentered="1"/>
  <pageMargins left="0.5" right="0.5" top="0.32" bottom="0.75" header="0.17" footer="0.5"/>
  <pageSetup scale="75"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8"/>
  <sheetViews>
    <sheetView showGridLines="0" zoomScale="85" zoomScaleNormal="85" workbookViewId="0">
      <selection activeCell="A20" sqref="A20"/>
    </sheetView>
  </sheetViews>
  <sheetFormatPr defaultColWidth="6.28515625" defaultRowHeight="12.75"/>
  <cols>
    <col min="1" max="1" width="96.5703125" style="51" customWidth="1"/>
    <col min="2" max="2" width="3.5703125" style="51" customWidth="1"/>
    <col min="3" max="3" width="18.85546875" style="51" bestFit="1" customWidth="1"/>
    <col min="4" max="4" width="1.140625" style="51" customWidth="1"/>
    <col min="5" max="5" width="19.5703125" style="51" bestFit="1" customWidth="1"/>
    <col min="6" max="6" width="1.140625" style="51" customWidth="1"/>
    <col min="7" max="7" width="18.85546875" style="51" bestFit="1" customWidth="1"/>
    <col min="8" max="8" width="1.28515625" style="40" customWidth="1"/>
    <col min="9" max="11" width="6.28515625" style="51"/>
    <col min="12" max="12" width="7.7109375" style="51" bestFit="1" customWidth="1"/>
    <col min="13" max="13" width="8.28515625" style="51" bestFit="1" customWidth="1"/>
    <col min="14" max="16384" width="6.28515625" style="51"/>
  </cols>
  <sheetData>
    <row r="1" spans="1:13">
      <c r="A1" s="224" t="s">
        <v>0</v>
      </c>
      <c r="B1" s="224"/>
      <c r="C1" s="224"/>
      <c r="D1" s="224"/>
      <c r="E1" s="224"/>
      <c r="F1" s="224"/>
      <c r="G1" s="224"/>
      <c r="H1" s="224"/>
    </row>
    <row r="2" spans="1:13" ht="15">
      <c r="A2" s="224" t="s">
        <v>223</v>
      </c>
      <c r="B2" s="224"/>
      <c r="C2" s="224"/>
      <c r="D2" s="224"/>
      <c r="E2" s="224"/>
      <c r="F2" s="224"/>
      <c r="G2" s="224"/>
      <c r="H2" s="224"/>
    </row>
    <row r="3" spans="1:13" ht="15">
      <c r="A3" s="224" t="s">
        <v>224</v>
      </c>
      <c r="B3" s="224"/>
      <c r="C3" s="224"/>
      <c r="D3" s="224"/>
      <c r="E3" s="224"/>
      <c r="F3" s="224"/>
      <c r="G3" s="224"/>
      <c r="H3" s="224"/>
    </row>
    <row r="4" spans="1:13" ht="15">
      <c r="A4" s="224" t="s">
        <v>179</v>
      </c>
      <c r="B4" s="224"/>
      <c r="C4" s="224"/>
      <c r="D4" s="224"/>
      <c r="E4" s="224"/>
      <c r="F4" s="224"/>
      <c r="G4" s="224"/>
      <c r="H4" s="224"/>
    </row>
    <row r="5" spans="1:13">
      <c r="A5" s="224" t="s">
        <v>31</v>
      </c>
      <c r="B5" s="224"/>
      <c r="C5" s="224"/>
      <c r="D5" s="224"/>
      <c r="E5" s="224"/>
      <c r="F5" s="224"/>
      <c r="G5" s="224"/>
      <c r="H5" s="224"/>
    </row>
    <row r="6" spans="1:13">
      <c r="A6" s="224" t="s">
        <v>3</v>
      </c>
      <c r="B6" s="224"/>
      <c r="C6" s="224"/>
      <c r="D6" s="224"/>
      <c r="E6" s="224"/>
      <c r="F6" s="224"/>
      <c r="G6" s="224"/>
      <c r="H6" s="224"/>
    </row>
    <row r="7" spans="1:13">
      <c r="A7" s="104"/>
      <c r="B7" s="104"/>
      <c r="C7" s="104"/>
      <c r="D7" s="104"/>
      <c r="E7" s="104"/>
      <c r="F7" s="104"/>
      <c r="G7" s="104"/>
    </row>
    <row r="8" spans="1:13" ht="17.25" customHeight="1">
      <c r="A8" s="104"/>
      <c r="B8" s="104"/>
      <c r="C8" s="218" t="s">
        <v>109</v>
      </c>
      <c r="D8" s="218"/>
      <c r="E8" s="218"/>
      <c r="F8" s="218"/>
      <c r="G8" s="218"/>
    </row>
    <row r="9" spans="1:13" ht="17.25" customHeight="1">
      <c r="B9" s="104"/>
      <c r="C9" s="89" t="s">
        <v>135</v>
      </c>
      <c r="D9" s="41"/>
      <c r="E9" s="89" t="s">
        <v>103</v>
      </c>
      <c r="F9" s="41"/>
      <c r="G9" s="89" t="s">
        <v>135</v>
      </c>
    </row>
    <row r="10" spans="1:13" ht="17.25" customHeight="1">
      <c r="B10" s="104"/>
      <c r="C10" s="1" t="s">
        <v>55</v>
      </c>
      <c r="D10" s="41"/>
      <c r="E10" s="1" t="s">
        <v>55</v>
      </c>
      <c r="F10" s="41"/>
      <c r="G10" s="1" t="s">
        <v>56</v>
      </c>
      <c r="H10" s="51"/>
    </row>
    <row r="11" spans="1:13" ht="17.25" customHeight="1">
      <c r="A11" s="84" t="s">
        <v>166</v>
      </c>
      <c r="B11" s="66"/>
      <c r="C11" s="167">
        <f>'Income Statement'!C53</f>
        <v>88</v>
      </c>
      <c r="D11" s="93">
        <v>43</v>
      </c>
      <c r="E11" s="167">
        <f>'Income Statement'!E53</f>
        <v>42</v>
      </c>
      <c r="G11" s="167">
        <f>'Income Statement'!G53</f>
        <v>93</v>
      </c>
      <c r="H11" s="2"/>
    </row>
    <row r="12" spans="1:13" ht="6.75" customHeight="1">
      <c r="A12" s="64"/>
      <c r="B12" s="64"/>
      <c r="C12" s="86"/>
      <c r="D12" s="86"/>
      <c r="E12" s="86"/>
      <c r="F12" s="94"/>
      <c r="G12" s="86"/>
      <c r="M12" s="140"/>
    </row>
    <row r="13" spans="1:13" ht="15" customHeight="1">
      <c r="A13" s="51" t="s">
        <v>110</v>
      </c>
    </row>
    <row r="14" spans="1:13" ht="8.25" customHeight="1"/>
    <row r="15" spans="1:13">
      <c r="A15" s="52" t="s">
        <v>170</v>
      </c>
      <c r="B15" s="52"/>
      <c r="C15" s="55">
        <v>0</v>
      </c>
      <c r="D15" s="56"/>
      <c r="E15" s="55">
        <v>0</v>
      </c>
      <c r="F15" s="56"/>
      <c r="G15" s="55">
        <v>-11</v>
      </c>
    </row>
    <row r="16" spans="1:13">
      <c r="A16" s="52" t="s">
        <v>44</v>
      </c>
      <c r="C16" s="53">
        <v>25</v>
      </c>
      <c r="D16" s="54"/>
      <c r="E16" s="53">
        <v>8</v>
      </c>
      <c r="F16" s="54"/>
      <c r="G16" s="53">
        <v>1</v>
      </c>
    </row>
    <row r="17" spans="1:11">
      <c r="A17" s="52" t="s">
        <v>137</v>
      </c>
      <c r="B17" s="52"/>
      <c r="C17" s="55">
        <v>0</v>
      </c>
      <c r="D17" s="56"/>
      <c r="E17" s="55">
        <v>62</v>
      </c>
      <c r="F17" s="56"/>
      <c r="G17" s="55">
        <v>0</v>
      </c>
    </row>
    <row r="18" spans="1:11">
      <c r="A18" s="52" t="s">
        <v>138</v>
      </c>
      <c r="B18" s="52"/>
      <c r="C18" s="55">
        <v>0</v>
      </c>
      <c r="D18" s="56"/>
      <c r="E18" s="55">
        <v>10</v>
      </c>
      <c r="F18" s="56"/>
      <c r="G18" s="55">
        <v>0</v>
      </c>
    </row>
    <row r="19" spans="1:11">
      <c r="A19" s="52" t="s">
        <v>57</v>
      </c>
      <c r="B19" s="52"/>
      <c r="C19" s="55">
        <v>0</v>
      </c>
      <c r="D19" s="56"/>
      <c r="E19" s="55">
        <v>10</v>
      </c>
      <c r="F19" s="56"/>
      <c r="G19" s="55">
        <v>28</v>
      </c>
    </row>
    <row r="20" spans="1:11">
      <c r="A20" s="52" t="s">
        <v>111</v>
      </c>
      <c r="B20" s="52"/>
      <c r="C20" s="55">
        <v>0</v>
      </c>
      <c r="D20" s="56"/>
      <c r="E20" s="55">
        <v>9</v>
      </c>
      <c r="F20" s="56"/>
      <c r="G20" s="55">
        <v>17</v>
      </c>
    </row>
    <row r="21" spans="1:11">
      <c r="A21" s="52" t="s">
        <v>112</v>
      </c>
      <c r="C21" s="53">
        <v>0</v>
      </c>
      <c r="D21" s="54"/>
      <c r="E21" s="53">
        <v>2</v>
      </c>
      <c r="F21" s="54"/>
      <c r="G21" s="53">
        <v>0</v>
      </c>
    </row>
    <row r="22" spans="1:11" s="59" customFormat="1">
      <c r="A22" s="57" t="s">
        <v>113</v>
      </c>
      <c r="B22" s="57"/>
      <c r="C22" s="58">
        <v>0</v>
      </c>
      <c r="D22" s="56"/>
      <c r="E22" s="58">
        <v>0</v>
      </c>
      <c r="F22" s="56"/>
      <c r="G22" s="58">
        <v>2</v>
      </c>
      <c r="H22" s="40"/>
    </row>
    <row r="23" spans="1:11" ht="17.25" customHeight="1">
      <c r="A23" s="52" t="s">
        <v>114</v>
      </c>
      <c r="B23" s="52"/>
      <c r="C23" s="55">
        <f>SUM(C15:C22)</f>
        <v>25</v>
      </c>
      <c r="D23" s="56"/>
      <c r="E23" s="55">
        <f>SUM(E15:E22)</f>
        <v>101</v>
      </c>
      <c r="F23" s="56"/>
      <c r="G23" s="55">
        <f>SUM(G15:G22)</f>
        <v>37</v>
      </c>
    </row>
    <row r="24" spans="1:11" ht="7.5" customHeight="1">
      <c r="A24" s="52"/>
      <c r="B24" s="52"/>
      <c r="C24" s="55"/>
      <c r="D24" s="56"/>
      <c r="E24" s="55"/>
      <c r="F24" s="56"/>
      <c r="G24" s="55"/>
    </row>
    <row r="25" spans="1:11" ht="15">
      <c r="A25" s="52" t="s">
        <v>180</v>
      </c>
      <c r="B25" s="52"/>
      <c r="C25" s="55">
        <v>-8</v>
      </c>
      <c r="D25" s="56"/>
      <c r="E25" s="55">
        <v>-35</v>
      </c>
      <c r="F25" s="56"/>
      <c r="G25" s="55">
        <v>-13</v>
      </c>
      <c r="H25" s="26"/>
    </row>
    <row r="26" spans="1:11" ht="15" customHeight="1">
      <c r="A26" s="52" t="s">
        <v>115</v>
      </c>
      <c r="B26" s="52"/>
      <c r="C26" s="55">
        <v>0</v>
      </c>
      <c r="D26" s="56"/>
      <c r="E26" s="55">
        <v>0</v>
      </c>
      <c r="F26" s="56"/>
      <c r="G26" s="55">
        <v>-6</v>
      </c>
      <c r="H26" s="26"/>
    </row>
    <row r="27" spans="1:11" ht="17.25" customHeight="1">
      <c r="A27" s="52" t="s">
        <v>116</v>
      </c>
      <c r="B27" s="52"/>
      <c r="C27" s="175">
        <f>SUM(C23:C26)</f>
        <v>17</v>
      </c>
      <c r="D27" s="54"/>
      <c r="E27" s="175">
        <f>SUM(E23:E26)</f>
        <v>66</v>
      </c>
      <c r="F27" s="54"/>
      <c r="G27" s="175">
        <f>SUM(G23:G26)</f>
        <v>18</v>
      </c>
      <c r="K27" s="39"/>
    </row>
    <row r="28" spans="1:11" ht="9" customHeight="1">
      <c r="A28" s="52"/>
      <c r="B28" s="52"/>
      <c r="C28" s="53"/>
      <c r="D28" s="54"/>
      <c r="E28" s="53"/>
      <c r="F28" s="54"/>
      <c r="G28" s="53"/>
    </row>
    <row r="29" spans="1:11" ht="17.25" customHeight="1" thickBot="1">
      <c r="A29" s="60" t="s">
        <v>167</v>
      </c>
      <c r="B29" s="60"/>
      <c r="C29" s="61">
        <f>C11+C27</f>
        <v>105</v>
      </c>
      <c r="D29" s="62"/>
      <c r="E29" s="61">
        <f>E11+E27</f>
        <v>108</v>
      </c>
      <c r="F29" s="63"/>
      <c r="G29" s="61">
        <f>G11+G27</f>
        <v>111</v>
      </c>
    </row>
    <row r="30" spans="1:11" ht="13.5" thickTop="1">
      <c r="A30" s="64"/>
      <c r="B30" s="64"/>
      <c r="C30" s="65"/>
      <c r="D30" s="65"/>
      <c r="E30" s="65"/>
      <c r="G30" s="65"/>
    </row>
    <row r="31" spans="1:11" ht="17.25" customHeight="1">
      <c r="A31" s="66"/>
      <c r="B31" s="66"/>
      <c r="C31" s="65"/>
      <c r="D31" s="65"/>
      <c r="E31" s="65"/>
      <c r="G31" s="65"/>
    </row>
    <row r="32" spans="1:11" ht="17.25" customHeight="1">
      <c r="A32" s="84" t="s">
        <v>168</v>
      </c>
      <c r="C32" s="67">
        <v>0.52</v>
      </c>
      <c r="D32" s="67"/>
      <c r="E32" s="67">
        <f>'Income Statement'!E57</f>
        <v>0.25</v>
      </c>
      <c r="G32" s="67">
        <f>'Income Statement'!G57</f>
        <v>0.53</v>
      </c>
    </row>
    <row r="33" spans="1:8" ht="17.25" customHeight="1">
      <c r="A33" s="52" t="s">
        <v>117</v>
      </c>
      <c r="B33" s="52"/>
      <c r="C33" s="68">
        <v>0.1</v>
      </c>
      <c r="D33" s="69"/>
      <c r="E33" s="68">
        <v>0.39</v>
      </c>
      <c r="F33" s="69"/>
      <c r="G33" s="68">
        <v>0.11</v>
      </c>
    </row>
    <row r="34" spans="1:8" ht="6.75" customHeight="1">
      <c r="A34" s="52"/>
      <c r="B34" s="52"/>
      <c r="C34" s="70"/>
      <c r="D34" s="70"/>
      <c r="E34" s="70"/>
      <c r="G34" s="70"/>
    </row>
    <row r="35" spans="1:8" ht="17.25" customHeight="1" thickBot="1">
      <c r="A35" s="60" t="s">
        <v>169</v>
      </c>
      <c r="B35" s="60"/>
      <c r="C35" s="71">
        <f>SUM(C32:C33)</f>
        <v>0.62</v>
      </c>
      <c r="D35" s="72"/>
      <c r="E35" s="71">
        <f>SUM(E32:E33)</f>
        <v>0.64</v>
      </c>
      <c r="F35" s="63"/>
      <c r="G35" s="71">
        <f>SUM(G32:G33)</f>
        <v>0.64</v>
      </c>
    </row>
    <row r="36" spans="1:8" ht="13.5" thickTop="1">
      <c r="C36" s="73"/>
    </row>
    <row r="37" spans="1:8">
      <c r="C37" s="73"/>
    </row>
    <row r="38" spans="1:8">
      <c r="C38" s="73"/>
    </row>
    <row r="39" spans="1:8">
      <c r="C39" s="73"/>
    </row>
    <row r="40" spans="1:8">
      <c r="C40" s="73"/>
    </row>
    <row r="41" spans="1:8">
      <c r="H41" s="26"/>
    </row>
    <row r="42" spans="1:8" ht="18" customHeight="1">
      <c r="C42" s="218" t="s">
        <v>109</v>
      </c>
      <c r="D42" s="218"/>
      <c r="E42" s="218"/>
      <c r="F42" s="218"/>
      <c r="G42" s="218"/>
      <c r="H42" s="26"/>
    </row>
    <row r="43" spans="1:8" ht="18" customHeight="1">
      <c r="C43" s="89" t="s">
        <v>135</v>
      </c>
      <c r="D43" s="41"/>
      <c r="E43" s="89" t="s">
        <v>103</v>
      </c>
      <c r="F43" s="41"/>
      <c r="G43" s="89" t="s">
        <v>135</v>
      </c>
      <c r="H43" s="32"/>
    </row>
    <row r="44" spans="1:8" ht="18" customHeight="1">
      <c r="C44" s="1" t="s">
        <v>55</v>
      </c>
      <c r="D44" s="41"/>
      <c r="E44" s="1" t="s">
        <v>55</v>
      </c>
      <c r="F44" s="41"/>
      <c r="G44" s="1" t="s">
        <v>56</v>
      </c>
      <c r="H44" s="51"/>
    </row>
    <row r="45" spans="1:8" ht="18" customHeight="1"/>
    <row r="46" spans="1:8" ht="18" customHeight="1">
      <c r="A46" s="84" t="s">
        <v>172</v>
      </c>
      <c r="B46" s="66"/>
      <c r="C46" s="168">
        <f>'Income Statement'!C40</f>
        <v>159</v>
      </c>
      <c r="D46" s="74"/>
      <c r="E46" s="168">
        <f>'Income Statement'!E40</f>
        <v>90</v>
      </c>
      <c r="F46" s="74"/>
      <c r="G46" s="168">
        <f>'Income Statement'!G40</f>
        <v>175</v>
      </c>
    </row>
    <row r="47" spans="1:8" ht="9.75" customHeight="1"/>
    <row r="48" spans="1:8">
      <c r="A48" s="51" t="s">
        <v>110</v>
      </c>
    </row>
    <row r="49" spans="1:12" ht="9.75" customHeight="1"/>
    <row r="50" spans="1:12">
      <c r="A50" s="52" t="s">
        <v>171</v>
      </c>
      <c r="C50" s="53">
        <v>0</v>
      </c>
      <c r="D50" s="54"/>
      <c r="E50" s="53">
        <v>0</v>
      </c>
      <c r="F50" s="54"/>
      <c r="G50" s="53">
        <v>-11</v>
      </c>
    </row>
    <row r="51" spans="1:12">
      <c r="A51" s="52" t="s">
        <v>118</v>
      </c>
      <c r="C51" s="53">
        <v>25</v>
      </c>
      <c r="D51" s="54"/>
      <c r="E51" s="53">
        <v>8</v>
      </c>
      <c r="F51" s="54"/>
      <c r="G51" s="53">
        <v>1</v>
      </c>
    </row>
    <row r="52" spans="1:12">
      <c r="A52" s="52" t="s">
        <v>140</v>
      </c>
      <c r="C52" s="53">
        <v>0</v>
      </c>
      <c r="D52" s="54"/>
      <c r="E52" s="53">
        <v>62</v>
      </c>
      <c r="F52" s="54"/>
      <c r="G52" s="53">
        <v>0</v>
      </c>
    </row>
    <row r="53" spans="1:12">
      <c r="A53" s="52" t="s">
        <v>139</v>
      </c>
      <c r="C53" s="53">
        <v>0</v>
      </c>
      <c r="D53" s="54"/>
      <c r="E53" s="53">
        <v>10</v>
      </c>
      <c r="F53" s="54"/>
      <c r="G53" s="53">
        <v>0</v>
      </c>
    </row>
    <row r="54" spans="1:12">
      <c r="A54" s="52" t="s">
        <v>119</v>
      </c>
      <c r="C54" s="53">
        <v>0</v>
      </c>
      <c r="D54" s="54"/>
      <c r="E54" s="53">
        <v>9</v>
      </c>
      <c r="F54" s="54"/>
      <c r="G54" s="53">
        <v>17</v>
      </c>
    </row>
    <row r="55" spans="1:12">
      <c r="A55" s="52" t="s">
        <v>120</v>
      </c>
      <c r="C55" s="53">
        <v>0</v>
      </c>
      <c r="D55" s="54"/>
      <c r="E55" s="53">
        <v>2</v>
      </c>
      <c r="F55" s="54"/>
      <c r="G55" s="53">
        <v>0</v>
      </c>
    </row>
    <row r="56" spans="1:12">
      <c r="A56" s="52" t="s">
        <v>121</v>
      </c>
      <c r="C56" s="53">
        <v>0</v>
      </c>
      <c r="D56" s="54"/>
      <c r="E56" s="53">
        <v>0</v>
      </c>
      <c r="F56" s="54"/>
      <c r="G56" s="53">
        <v>2</v>
      </c>
      <c r="H56" s="26"/>
    </row>
    <row r="57" spans="1:12" ht="18" customHeight="1">
      <c r="A57" s="52" t="s">
        <v>122</v>
      </c>
      <c r="B57" s="52"/>
      <c r="C57" s="75">
        <f>SUM(C50:C56)</f>
        <v>25</v>
      </c>
      <c r="D57" s="50"/>
      <c r="E57" s="75">
        <f>SUM(E50:E56)</f>
        <v>91</v>
      </c>
      <c r="F57" s="53"/>
      <c r="G57" s="75">
        <f>SUM(G50:G56)</f>
        <v>9</v>
      </c>
      <c r="H57" s="26"/>
      <c r="L57" s="76"/>
    </row>
    <row r="58" spans="1:12" ht="18" customHeight="1">
      <c r="A58" s="52"/>
      <c r="B58" s="52"/>
      <c r="C58" s="77"/>
      <c r="D58" s="77"/>
      <c r="E58" s="77"/>
      <c r="G58" s="77"/>
      <c r="H58" s="26"/>
    </row>
    <row r="59" spans="1:12" ht="18" customHeight="1" thickBot="1">
      <c r="A59" s="60" t="s">
        <v>123</v>
      </c>
      <c r="B59" s="60"/>
      <c r="C59" s="61">
        <f>C46+C57</f>
        <v>184</v>
      </c>
      <c r="D59" s="78"/>
      <c r="E59" s="61">
        <f>E46+E57</f>
        <v>181</v>
      </c>
      <c r="F59" s="79"/>
      <c r="G59" s="61">
        <f>G46+G57</f>
        <v>184</v>
      </c>
      <c r="H59" s="26"/>
    </row>
    <row r="60" spans="1:12" ht="13.5" thickTop="1">
      <c r="H60" s="26"/>
    </row>
    <row r="63" spans="1:12" ht="18" customHeight="1">
      <c r="A63" s="59"/>
      <c r="B63" s="59"/>
      <c r="C63" s="59"/>
      <c r="D63" s="59"/>
      <c r="E63" s="59"/>
      <c r="F63" s="59"/>
      <c r="G63" s="59"/>
      <c r="H63" s="32"/>
      <c r="I63" s="59"/>
      <c r="J63" s="59"/>
      <c r="K63" s="59"/>
    </row>
    <row r="64" spans="1:12" ht="18" customHeight="1">
      <c r="A64" s="59"/>
      <c r="B64" s="59"/>
      <c r="C64" s="59"/>
      <c r="D64" s="59"/>
      <c r="E64" s="59"/>
      <c r="F64" s="59"/>
      <c r="G64" s="59"/>
      <c r="H64" s="39"/>
    </row>
    <row r="65" spans="1:11" ht="12.75" customHeight="1">
      <c r="A65" s="212" t="s">
        <v>176</v>
      </c>
      <c r="B65" s="82"/>
      <c r="C65" s="82"/>
      <c r="D65" s="82"/>
      <c r="E65" s="82"/>
      <c r="F65" s="82"/>
      <c r="G65" s="82"/>
    </row>
    <row r="68" spans="1:11">
      <c r="A68" s="51" t="s">
        <v>181</v>
      </c>
    </row>
    <row r="69" spans="1:11">
      <c r="A69" s="51" t="s">
        <v>125</v>
      </c>
    </row>
    <row r="78" spans="1:11" s="2" customFormat="1">
      <c r="A78" s="51"/>
      <c r="B78" s="51"/>
      <c r="C78" s="51"/>
      <c r="D78" s="51"/>
      <c r="E78" s="51"/>
      <c r="F78" s="51"/>
      <c r="G78" s="51"/>
      <c r="H78" s="40"/>
      <c r="I78" s="51"/>
      <c r="J78" s="51"/>
      <c r="K78" s="51"/>
    </row>
  </sheetData>
  <mergeCells count="8">
    <mergeCell ref="C42:G42"/>
    <mergeCell ref="A1:H1"/>
    <mergeCell ref="A2:H2"/>
    <mergeCell ref="A3:H3"/>
    <mergeCell ref="A5:H5"/>
    <mergeCell ref="A6:H6"/>
    <mergeCell ref="C8:G8"/>
    <mergeCell ref="A4:H4"/>
  </mergeCells>
  <printOptions horizontalCentered="1"/>
  <pageMargins left="0.5" right="0.5" top="0.6" bottom="0.36" header="0.5" footer="0.28000000000000003"/>
  <pageSetup scale="60" orientation="portrait" r:id="rId1"/>
  <headerFooter alignWithMargins="0"/>
  <ignoredErrors>
    <ignoredError sqref="C10:G10 C44:G4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7"/>
  <sheetViews>
    <sheetView showGridLines="0" zoomScale="85" zoomScaleNormal="85" workbookViewId="0">
      <selection activeCell="C71" sqref="C71"/>
    </sheetView>
  </sheetViews>
  <sheetFormatPr defaultColWidth="7.140625" defaultRowHeight="12.75"/>
  <cols>
    <col min="1" max="1" width="86.140625" style="51" customWidth="1"/>
    <col min="2" max="2" width="1.28515625" style="51" customWidth="1"/>
    <col min="3" max="3" width="23.28515625" style="51" customWidth="1"/>
    <col min="4" max="4" width="1.28515625" style="51" customWidth="1"/>
    <col min="5" max="5" width="23.28515625" style="51" customWidth="1"/>
    <col min="6" max="6" width="1.28515625" style="51" customWidth="1"/>
    <col min="7" max="7" width="23.28515625" style="51" customWidth="1"/>
    <col min="8" max="8" width="1.28515625" style="40" customWidth="1"/>
    <col min="9" max="16384" width="7.140625" style="51"/>
  </cols>
  <sheetData>
    <row r="1" spans="1:8">
      <c r="A1" s="224" t="s">
        <v>0</v>
      </c>
      <c r="B1" s="224"/>
      <c r="C1" s="224"/>
      <c r="D1" s="224"/>
      <c r="E1" s="224"/>
      <c r="F1" s="224"/>
      <c r="G1" s="224"/>
      <c r="H1" s="224"/>
    </row>
    <row r="2" spans="1:8" ht="15">
      <c r="A2" s="224" t="s">
        <v>223</v>
      </c>
      <c r="B2" s="224"/>
      <c r="C2" s="224"/>
      <c r="D2" s="224"/>
      <c r="E2" s="224"/>
      <c r="F2" s="224"/>
      <c r="G2" s="224"/>
      <c r="H2" s="224"/>
    </row>
    <row r="3" spans="1:8" ht="15">
      <c r="A3" s="224" t="s">
        <v>224</v>
      </c>
      <c r="B3" s="224"/>
      <c r="C3" s="224"/>
      <c r="D3" s="224"/>
      <c r="E3" s="224"/>
      <c r="F3" s="224"/>
      <c r="G3" s="224"/>
      <c r="H3" s="224"/>
    </row>
    <row r="4" spans="1:8" ht="15">
      <c r="A4" s="224" t="s">
        <v>179</v>
      </c>
      <c r="B4" s="224"/>
      <c r="C4" s="224"/>
      <c r="D4" s="224"/>
      <c r="E4" s="224"/>
      <c r="F4" s="224"/>
      <c r="G4" s="224"/>
      <c r="H4" s="224"/>
    </row>
    <row r="5" spans="1:8">
      <c r="A5" s="224" t="s">
        <v>2</v>
      </c>
      <c r="B5" s="224"/>
      <c r="C5" s="224"/>
      <c r="D5" s="224"/>
      <c r="E5" s="224"/>
      <c r="F5" s="224"/>
      <c r="G5" s="224"/>
      <c r="H5" s="224"/>
    </row>
    <row r="6" spans="1:8">
      <c r="A6" s="224" t="s">
        <v>3</v>
      </c>
      <c r="B6" s="224"/>
      <c r="C6" s="224"/>
      <c r="D6" s="224"/>
      <c r="E6" s="224"/>
      <c r="F6" s="224"/>
      <c r="G6" s="224"/>
      <c r="H6" s="224"/>
    </row>
    <row r="7" spans="1:8">
      <c r="A7" s="104"/>
      <c r="B7" s="104"/>
      <c r="C7" s="104"/>
      <c r="D7" s="104"/>
      <c r="E7" s="104"/>
      <c r="F7" s="104"/>
      <c r="G7" s="104"/>
    </row>
    <row r="8" spans="1:8">
      <c r="A8" s="166"/>
      <c r="B8" s="166"/>
      <c r="C8" s="166"/>
      <c r="D8" s="166"/>
      <c r="E8" s="166"/>
      <c r="F8" s="166"/>
      <c r="G8" s="166"/>
    </row>
    <row r="9" spans="1:8">
      <c r="C9" s="218" t="s">
        <v>109</v>
      </c>
      <c r="D9" s="218"/>
      <c r="E9" s="218"/>
      <c r="F9" s="218"/>
      <c r="G9" s="218"/>
    </row>
    <row r="10" spans="1:8">
      <c r="C10" s="89" t="s">
        <v>135</v>
      </c>
      <c r="D10" s="41"/>
      <c r="E10" s="89" t="s">
        <v>103</v>
      </c>
      <c r="F10" s="41"/>
      <c r="G10" s="89" t="s">
        <v>135</v>
      </c>
    </row>
    <row r="11" spans="1:8">
      <c r="C11" s="1" t="s">
        <v>55</v>
      </c>
      <c r="D11" s="41"/>
      <c r="E11" s="1" t="s">
        <v>55</v>
      </c>
      <c r="F11" s="41"/>
      <c r="G11" s="1" t="s">
        <v>56</v>
      </c>
    </row>
    <row r="12" spans="1:8">
      <c r="A12" s="166"/>
      <c r="B12" s="166"/>
      <c r="C12" s="166"/>
      <c r="D12" s="166"/>
      <c r="E12" s="166"/>
      <c r="F12" s="166"/>
      <c r="G12" s="166"/>
    </row>
    <row r="13" spans="1:8">
      <c r="A13" s="84"/>
      <c r="B13" s="166"/>
      <c r="C13" s="166"/>
      <c r="D13" s="166"/>
      <c r="E13" s="166"/>
      <c r="F13" s="166"/>
      <c r="G13" s="166"/>
    </row>
    <row r="14" spans="1:8">
      <c r="A14" s="84" t="s">
        <v>177</v>
      </c>
      <c r="B14" s="166"/>
      <c r="C14" s="169">
        <f>'Detailed Revenue'!E29</f>
        <v>51</v>
      </c>
      <c r="D14" s="74"/>
      <c r="E14" s="169">
        <f>'Detailed Revenue'!G29</f>
        <v>45</v>
      </c>
      <c r="F14" s="74"/>
      <c r="G14" s="169">
        <f>'Detailed Revenue'!I29</f>
        <v>63</v>
      </c>
    </row>
    <row r="15" spans="1:8">
      <c r="A15" s="84" t="s">
        <v>174</v>
      </c>
      <c r="B15" s="166"/>
      <c r="C15" s="169"/>
      <c r="D15" s="74"/>
      <c r="E15" s="169"/>
      <c r="F15" s="74"/>
      <c r="G15" s="169"/>
    </row>
    <row r="16" spans="1:8">
      <c r="B16" s="166"/>
    </row>
    <row r="17" spans="1:8">
      <c r="A17" s="51" t="s">
        <v>110</v>
      </c>
      <c r="B17" s="166"/>
    </row>
    <row r="18" spans="1:8">
      <c r="B18" s="166"/>
    </row>
    <row r="19" spans="1:8">
      <c r="A19" s="52" t="s">
        <v>170</v>
      </c>
      <c r="B19" s="166"/>
      <c r="C19" s="58">
        <v>0</v>
      </c>
      <c r="D19" s="54"/>
      <c r="E19" s="58">
        <v>0</v>
      </c>
      <c r="F19" s="54"/>
      <c r="G19" s="58">
        <v>-11</v>
      </c>
    </row>
    <row r="20" spans="1:8">
      <c r="A20" s="52"/>
      <c r="B20" s="166"/>
      <c r="C20" s="77"/>
      <c r="D20" s="77"/>
      <c r="E20" s="77"/>
      <c r="G20" s="77"/>
    </row>
    <row r="21" spans="1:8">
      <c r="A21" s="84" t="s">
        <v>178</v>
      </c>
      <c r="B21" s="166"/>
      <c r="C21" s="77"/>
      <c r="D21" s="77"/>
      <c r="E21" s="77"/>
      <c r="G21" s="77"/>
    </row>
    <row r="22" spans="1:8" ht="13.5" thickBot="1">
      <c r="A22" s="84" t="s">
        <v>174</v>
      </c>
      <c r="B22" s="166"/>
      <c r="C22" s="61">
        <f>C14+C19</f>
        <v>51</v>
      </c>
      <c r="D22" s="62"/>
      <c r="E22" s="61">
        <f>E14+E19</f>
        <v>45</v>
      </c>
      <c r="F22" s="63"/>
      <c r="G22" s="61">
        <f>G14+G19</f>
        <v>52</v>
      </c>
    </row>
    <row r="23" spans="1:8" ht="13.5" thickTop="1">
      <c r="A23" s="84"/>
      <c r="B23" s="170"/>
      <c r="C23" s="78"/>
      <c r="D23" s="62"/>
      <c r="E23" s="78"/>
      <c r="F23" s="63"/>
      <c r="G23" s="78"/>
    </row>
    <row r="24" spans="1:8">
      <c r="A24" s="84"/>
      <c r="B24" s="170"/>
      <c r="C24" s="78"/>
      <c r="D24" s="62"/>
      <c r="E24" s="78"/>
      <c r="F24" s="63"/>
      <c r="G24" s="78"/>
    </row>
    <row r="25" spans="1:8">
      <c r="A25" s="84"/>
      <c r="B25" s="170"/>
      <c r="C25" s="78"/>
      <c r="D25" s="62"/>
      <c r="E25" s="78"/>
      <c r="F25" s="63"/>
      <c r="G25" s="78"/>
    </row>
    <row r="26" spans="1:8">
      <c r="A26" s="84"/>
      <c r="B26" s="166"/>
      <c r="C26" s="78"/>
      <c r="D26" s="62"/>
      <c r="E26" s="78"/>
      <c r="F26" s="63"/>
      <c r="G26" s="78"/>
    </row>
    <row r="27" spans="1:8">
      <c r="A27" s="84"/>
      <c r="B27" s="166"/>
      <c r="C27" s="78"/>
      <c r="D27" s="62"/>
      <c r="E27" s="78"/>
      <c r="F27" s="63"/>
      <c r="G27" s="78"/>
    </row>
    <row r="28" spans="1:8" ht="18" customHeight="1">
      <c r="C28" s="218" t="s">
        <v>109</v>
      </c>
      <c r="D28" s="218"/>
      <c r="E28" s="218"/>
      <c r="F28" s="218"/>
      <c r="G28" s="218"/>
    </row>
    <row r="29" spans="1:8" ht="18" customHeight="1">
      <c r="C29" s="89" t="s">
        <v>135</v>
      </c>
      <c r="D29" s="41"/>
      <c r="E29" s="89" t="s">
        <v>103</v>
      </c>
      <c r="F29" s="41"/>
      <c r="G29" s="89" t="s">
        <v>135</v>
      </c>
    </row>
    <row r="30" spans="1:8" ht="18" customHeight="1">
      <c r="C30" s="1" t="s">
        <v>55</v>
      </c>
      <c r="D30" s="41"/>
      <c r="E30" s="1" t="s">
        <v>55</v>
      </c>
      <c r="F30" s="41"/>
      <c r="G30" s="1" t="s">
        <v>56</v>
      </c>
      <c r="H30" s="51"/>
    </row>
    <row r="31" spans="1:8">
      <c r="A31" s="104"/>
      <c r="B31" s="104"/>
      <c r="C31" s="104"/>
      <c r="D31" s="104"/>
      <c r="E31" s="104"/>
      <c r="F31" s="104"/>
      <c r="G31" s="104"/>
    </row>
    <row r="32" spans="1:8">
      <c r="A32" s="84" t="s">
        <v>127</v>
      </c>
      <c r="B32" s="104"/>
      <c r="C32" s="104"/>
      <c r="D32" s="104"/>
      <c r="E32" s="104"/>
      <c r="F32" s="104"/>
      <c r="G32" s="104"/>
    </row>
    <row r="33" spans="1:11">
      <c r="A33" s="84" t="s">
        <v>174</v>
      </c>
      <c r="B33" s="104"/>
      <c r="C33" s="169">
        <f>'Income Statement'!C24</f>
        <v>451</v>
      </c>
      <c r="D33" s="74"/>
      <c r="E33" s="169">
        <f>'Income Statement'!E24</f>
        <v>418</v>
      </c>
      <c r="F33" s="74"/>
      <c r="G33" s="169">
        <f>'Income Statement'!G24</f>
        <v>427</v>
      </c>
    </row>
    <row r="34" spans="1:11">
      <c r="B34" s="104"/>
    </row>
    <row r="35" spans="1:11">
      <c r="A35" s="51" t="s">
        <v>110</v>
      </c>
      <c r="B35" s="104"/>
    </row>
    <row r="36" spans="1:11">
      <c r="B36" s="104"/>
    </row>
    <row r="37" spans="1:11">
      <c r="A37" s="52" t="s">
        <v>170</v>
      </c>
      <c r="B37" s="104"/>
      <c r="C37" s="58">
        <v>0</v>
      </c>
      <c r="D37" s="54"/>
      <c r="E37" s="58">
        <v>0</v>
      </c>
      <c r="F37" s="54"/>
      <c r="G37" s="58">
        <v>-11</v>
      </c>
    </row>
    <row r="38" spans="1:11">
      <c r="A38" s="52"/>
      <c r="B38" s="104"/>
      <c r="C38" s="77"/>
      <c r="D38" s="77"/>
      <c r="E38" s="77"/>
      <c r="G38" s="77"/>
    </row>
    <row r="39" spans="1:11">
      <c r="A39" s="84" t="s">
        <v>128</v>
      </c>
      <c r="B39" s="104"/>
      <c r="C39" s="77"/>
      <c r="D39" s="77"/>
      <c r="E39" s="77"/>
      <c r="G39" s="77"/>
    </row>
    <row r="40" spans="1:11" ht="13.5" thickBot="1">
      <c r="A40" s="84" t="s">
        <v>174</v>
      </c>
      <c r="B40" s="104"/>
      <c r="C40" s="61">
        <f>C33+C37</f>
        <v>451</v>
      </c>
      <c r="D40" s="62"/>
      <c r="E40" s="61">
        <f>E33+E37</f>
        <v>418</v>
      </c>
      <c r="F40" s="63"/>
      <c r="G40" s="61">
        <f>G33+G37</f>
        <v>416</v>
      </c>
    </row>
    <row r="41" spans="1:11" ht="13.5" thickTop="1">
      <c r="A41" s="104"/>
      <c r="B41" s="104"/>
      <c r="C41" s="104"/>
      <c r="D41" s="104"/>
      <c r="E41" s="104"/>
      <c r="F41" s="104"/>
      <c r="G41" s="104"/>
    </row>
    <row r="42" spans="1:11">
      <c r="A42" s="166"/>
      <c r="B42" s="166"/>
      <c r="C42" s="166"/>
      <c r="D42" s="166"/>
      <c r="E42" s="166"/>
      <c r="F42" s="166"/>
      <c r="G42" s="166"/>
    </row>
    <row r="43" spans="1:11" ht="18" customHeight="1">
      <c r="A43" s="64" t="s">
        <v>124</v>
      </c>
      <c r="B43" s="59"/>
      <c r="C43" s="81">
        <f>'non-GAAP Net Inc &amp; Op Inc'!C59/'non-GAAP Op Exp'!C40</f>
        <v>0.4079822616407982</v>
      </c>
      <c r="D43" s="59"/>
      <c r="E43" s="81">
        <f>'non-GAAP Net Inc &amp; Op Inc'!E59/'non-GAAP Op Exp'!E40</f>
        <v>0.43301435406698563</v>
      </c>
      <c r="F43" s="59"/>
      <c r="G43" s="81">
        <f>'non-GAAP Net Inc &amp; Op Inc'!G59/'non-GAAP Op Exp'!G40</f>
        <v>0.44230769230769229</v>
      </c>
      <c r="H43" s="32"/>
      <c r="I43" s="59"/>
      <c r="J43" s="59"/>
      <c r="K43" s="59"/>
    </row>
    <row r="44" spans="1:11">
      <c r="A44" s="104"/>
      <c r="B44" s="104"/>
      <c r="C44" s="104"/>
      <c r="D44" s="104"/>
      <c r="E44" s="104"/>
      <c r="F44" s="104"/>
      <c r="G44" s="104"/>
    </row>
    <row r="45" spans="1:11">
      <c r="A45" s="170"/>
      <c r="B45" s="170"/>
      <c r="C45" s="170"/>
      <c r="D45" s="170"/>
      <c r="E45" s="170"/>
      <c r="F45" s="170"/>
      <c r="G45" s="170"/>
    </row>
    <row r="46" spans="1:11">
      <c r="A46" s="170"/>
      <c r="B46" s="170"/>
      <c r="C46" s="170"/>
      <c r="D46" s="170"/>
      <c r="E46" s="170"/>
      <c r="F46" s="170"/>
      <c r="G46" s="170"/>
    </row>
    <row r="47" spans="1:11">
      <c r="A47" s="170"/>
      <c r="B47" s="170"/>
      <c r="C47" s="170"/>
      <c r="D47" s="170"/>
      <c r="E47" s="170"/>
      <c r="F47" s="170"/>
      <c r="G47" s="170"/>
    </row>
    <row r="48" spans="1:11">
      <c r="A48" s="170"/>
      <c r="B48" s="170"/>
      <c r="C48" s="170"/>
      <c r="D48" s="170"/>
      <c r="E48" s="170"/>
      <c r="F48" s="170"/>
      <c r="G48" s="170"/>
    </row>
    <row r="49" spans="1:8" ht="18" customHeight="1">
      <c r="C49" s="218" t="s">
        <v>109</v>
      </c>
      <c r="D49" s="218"/>
      <c r="E49" s="218"/>
      <c r="F49" s="218"/>
      <c r="G49" s="218"/>
    </row>
    <row r="50" spans="1:8" ht="18" customHeight="1">
      <c r="C50" s="89" t="s">
        <v>135</v>
      </c>
      <c r="D50" s="41"/>
      <c r="E50" s="89" t="s">
        <v>103</v>
      </c>
      <c r="F50" s="41"/>
      <c r="G50" s="89" t="s">
        <v>135</v>
      </c>
    </row>
    <row r="51" spans="1:8" ht="18" customHeight="1">
      <c r="C51" s="1" t="s">
        <v>55</v>
      </c>
      <c r="D51" s="41"/>
      <c r="E51" s="1" t="s">
        <v>55</v>
      </c>
      <c r="F51" s="41"/>
      <c r="G51" s="1" t="s">
        <v>56</v>
      </c>
      <c r="H51" s="51"/>
    </row>
    <row r="52" spans="1:8">
      <c r="H52" s="2"/>
    </row>
    <row r="53" spans="1:8" ht="16.5" customHeight="1">
      <c r="A53" s="84" t="s">
        <v>175</v>
      </c>
      <c r="B53" s="66"/>
      <c r="C53" s="168">
        <f>'Income Statement'!C38</f>
        <v>292</v>
      </c>
      <c r="D53" s="74"/>
      <c r="E53" s="168">
        <f>'Income Statement'!E38</f>
        <v>328</v>
      </c>
      <c r="F53" s="74"/>
      <c r="G53" s="168">
        <f>'Income Statement'!G38</f>
        <v>252</v>
      </c>
    </row>
    <row r="54" spans="1:8" ht="6" customHeight="1"/>
    <row r="55" spans="1:8" ht="16.5" customHeight="1">
      <c r="A55" s="51" t="s">
        <v>110</v>
      </c>
    </row>
    <row r="56" spans="1:8" ht="16.5" customHeight="1"/>
    <row r="57" spans="1:8">
      <c r="A57" s="52" t="s">
        <v>44</v>
      </c>
      <c r="C57" s="53">
        <v>-25</v>
      </c>
      <c r="D57" s="54"/>
      <c r="E57" s="53">
        <v>-8</v>
      </c>
      <c r="F57" s="54"/>
      <c r="G57" s="53">
        <v>-1</v>
      </c>
    </row>
    <row r="58" spans="1:8">
      <c r="A58" s="52" t="s">
        <v>137</v>
      </c>
      <c r="C58" s="53">
        <v>0</v>
      </c>
      <c r="D58" s="54"/>
      <c r="E58" s="53">
        <v>-62</v>
      </c>
      <c r="F58" s="54"/>
      <c r="G58" s="53">
        <v>0</v>
      </c>
    </row>
    <row r="59" spans="1:8">
      <c r="A59" s="52" t="s">
        <v>138</v>
      </c>
      <c r="C59" s="53">
        <v>0</v>
      </c>
      <c r="D59" s="54"/>
      <c r="E59" s="53">
        <v>-10</v>
      </c>
      <c r="F59" s="54"/>
      <c r="G59" s="53">
        <v>0</v>
      </c>
    </row>
    <row r="60" spans="1:8">
      <c r="A60" s="52" t="s">
        <v>111</v>
      </c>
      <c r="B60" s="52"/>
      <c r="C60" s="53">
        <v>0</v>
      </c>
      <c r="D60" s="54"/>
      <c r="E60" s="53">
        <v>-9</v>
      </c>
      <c r="F60" s="54"/>
      <c r="G60" s="53">
        <v>-17</v>
      </c>
    </row>
    <row r="61" spans="1:8">
      <c r="A61" s="52" t="s">
        <v>112</v>
      </c>
      <c r="C61" s="53">
        <v>0</v>
      </c>
      <c r="D61" s="54"/>
      <c r="E61" s="53">
        <v>-2</v>
      </c>
      <c r="F61" s="54"/>
      <c r="G61" s="53">
        <v>0</v>
      </c>
    </row>
    <row r="62" spans="1:8">
      <c r="A62" s="85" t="s">
        <v>113</v>
      </c>
      <c r="C62" s="53">
        <v>0</v>
      </c>
      <c r="D62" s="54"/>
      <c r="E62" s="53">
        <v>0</v>
      </c>
      <c r="F62" s="54"/>
      <c r="G62" s="53">
        <v>-2</v>
      </c>
    </row>
    <row r="63" spans="1:8" ht="16.5" customHeight="1">
      <c r="A63" s="52" t="s">
        <v>114</v>
      </c>
      <c r="B63" s="52"/>
      <c r="C63" s="75">
        <f>SUM(C57:C62)</f>
        <v>-25</v>
      </c>
      <c r="D63" s="83"/>
      <c r="E63" s="75">
        <f>SUM(E57:E62)</f>
        <v>-91</v>
      </c>
      <c r="G63" s="75">
        <f>SUM(G57:G62)</f>
        <v>-20</v>
      </c>
    </row>
    <row r="64" spans="1:8">
      <c r="A64" s="52"/>
      <c r="B64" s="52"/>
      <c r="C64" s="77"/>
      <c r="D64" s="77"/>
      <c r="E64" s="77"/>
      <c r="G64" s="77"/>
      <c r="H64" s="26"/>
    </row>
    <row r="65" spans="1:8" ht="16.5" customHeight="1" thickBot="1">
      <c r="A65" s="60" t="s">
        <v>129</v>
      </c>
      <c r="B65" s="60"/>
      <c r="C65" s="61">
        <f>C53+C63</f>
        <v>267</v>
      </c>
      <c r="D65" s="62"/>
      <c r="E65" s="61">
        <f>E53+E63</f>
        <v>237</v>
      </c>
      <c r="F65" s="63"/>
      <c r="G65" s="61">
        <f>G53+G63</f>
        <v>232</v>
      </c>
      <c r="H65" s="26"/>
    </row>
    <row r="66" spans="1:8" ht="18" customHeight="1" thickTop="1">
      <c r="H66" s="26"/>
    </row>
    <row r="68" spans="1:8">
      <c r="A68" s="51" t="s">
        <v>176</v>
      </c>
    </row>
    <row r="70" spans="1:8" ht="15" customHeight="1">
      <c r="A70" s="51" t="s">
        <v>173</v>
      </c>
    </row>
    <row r="71" spans="1:8" ht="15">
      <c r="A71" s="52" t="s">
        <v>126</v>
      </c>
      <c r="H71" s="7"/>
    </row>
    <row r="76" spans="1:8">
      <c r="H76" s="26"/>
    </row>
    <row r="77" spans="1:8">
      <c r="H77" s="26"/>
    </row>
    <row r="78" spans="1:8">
      <c r="H78" s="32"/>
    </row>
    <row r="79" spans="1:8">
      <c r="H79" s="32"/>
    </row>
    <row r="89" spans="8:8">
      <c r="H89" s="26"/>
    </row>
    <row r="90" spans="8:8">
      <c r="H90" s="26"/>
    </row>
    <row r="91" spans="8:8">
      <c r="H91" s="26"/>
    </row>
    <row r="92" spans="8:8">
      <c r="H92" s="26"/>
    </row>
    <row r="93" spans="8:8">
      <c r="H93" s="26"/>
    </row>
    <row r="94" spans="8:8">
      <c r="H94" s="26"/>
    </row>
    <row r="103" spans="8:8">
      <c r="H103" s="39"/>
    </row>
    <row r="107" spans="8:8" ht="15">
      <c r="H107" s="7"/>
    </row>
  </sheetData>
  <mergeCells count="9">
    <mergeCell ref="C49:G49"/>
    <mergeCell ref="A1:H1"/>
    <mergeCell ref="A2:H2"/>
    <mergeCell ref="A3:H3"/>
    <mergeCell ref="A5:H5"/>
    <mergeCell ref="A6:H6"/>
    <mergeCell ref="C28:G28"/>
    <mergeCell ref="C9:G9"/>
    <mergeCell ref="A4:H4"/>
  </mergeCells>
  <printOptions horizontalCentered="1"/>
  <pageMargins left="0.5" right="0.5" top="0.75" bottom="0.75" header="0.5" footer="0.5"/>
  <pageSetup scale="59" orientation="portrait" r:id="rId1"/>
  <headerFooter alignWithMargins="0"/>
  <ignoredErrors>
    <ignoredError sqref="C11 E11:G11 C30:G30 C51:G5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showGridLines="0" zoomScale="85" zoomScaleNormal="85" workbookViewId="0">
      <selection activeCell="B57" sqref="B57"/>
    </sheetView>
  </sheetViews>
  <sheetFormatPr defaultRowHeight="15"/>
  <cols>
    <col min="1" max="1" width="3" style="178" customWidth="1"/>
    <col min="2" max="2" width="84.42578125" style="178" customWidth="1"/>
    <col min="3" max="3" width="20.7109375" style="178" customWidth="1"/>
    <col min="4" max="4" width="1.7109375" style="178" customWidth="1"/>
    <col min="5" max="5" width="20.7109375" style="178" customWidth="1"/>
    <col min="6" max="6" width="1.7109375" style="178" customWidth="1"/>
    <col min="7" max="7" width="20.7109375" style="178" customWidth="1"/>
    <col min="8" max="16384" width="9.140625" style="204"/>
  </cols>
  <sheetData>
    <row r="1" spans="1:7">
      <c r="A1" s="225" t="s">
        <v>0</v>
      </c>
      <c r="B1" s="225"/>
      <c r="C1" s="225"/>
      <c r="D1" s="225"/>
      <c r="E1" s="225"/>
      <c r="F1" s="225"/>
      <c r="G1" s="225"/>
    </row>
    <row r="2" spans="1:7">
      <c r="A2" s="226" t="s">
        <v>182</v>
      </c>
      <c r="B2" s="226"/>
      <c r="C2" s="226"/>
      <c r="D2" s="226"/>
      <c r="E2" s="226"/>
      <c r="F2" s="226"/>
      <c r="G2" s="226"/>
    </row>
    <row r="3" spans="1:7">
      <c r="A3" s="226" t="s">
        <v>3</v>
      </c>
      <c r="B3" s="226"/>
      <c r="C3" s="226"/>
      <c r="D3" s="226"/>
      <c r="E3" s="226"/>
      <c r="F3" s="226"/>
      <c r="G3" s="226"/>
    </row>
    <row r="4" spans="1:7" ht="13.5" customHeight="1"/>
    <row r="5" spans="1:7" ht="17.25" customHeight="1">
      <c r="A5" s="179"/>
      <c r="B5" s="179" t="s">
        <v>183</v>
      </c>
      <c r="C5" s="227" t="s">
        <v>130</v>
      </c>
      <c r="D5" s="227"/>
      <c r="E5" s="227"/>
      <c r="F5" s="227"/>
      <c r="G5" s="227"/>
    </row>
    <row r="6" spans="1:7">
      <c r="A6" s="179"/>
      <c r="B6" s="179" t="s">
        <v>183</v>
      </c>
      <c r="C6" s="228" t="s">
        <v>135</v>
      </c>
      <c r="D6" s="228"/>
      <c r="E6" s="228" t="s">
        <v>103</v>
      </c>
      <c r="F6" s="228"/>
      <c r="G6" s="228" t="s">
        <v>135</v>
      </c>
    </row>
    <row r="7" spans="1:7">
      <c r="A7" s="179"/>
      <c r="B7" s="179" t="s">
        <v>183</v>
      </c>
      <c r="C7" s="180" t="s">
        <v>55</v>
      </c>
      <c r="D7" s="181"/>
      <c r="E7" s="180" t="s">
        <v>55</v>
      </c>
      <c r="F7" s="181"/>
      <c r="G7" s="180" t="s">
        <v>56</v>
      </c>
    </row>
    <row r="8" spans="1:7">
      <c r="A8" s="182" t="s">
        <v>141</v>
      </c>
    </row>
    <row r="9" spans="1:7">
      <c r="B9" s="182" t="s">
        <v>201</v>
      </c>
    </row>
    <row r="10" spans="1:7">
      <c r="B10" s="214" t="s">
        <v>202</v>
      </c>
      <c r="C10" s="184"/>
      <c r="E10" s="184"/>
      <c r="G10" s="195"/>
    </row>
    <row r="11" spans="1:7">
      <c r="B11" s="178" t="s">
        <v>203</v>
      </c>
      <c r="C11" s="199">
        <v>15.9</v>
      </c>
      <c r="E11" s="199">
        <v>15</v>
      </c>
      <c r="G11" s="30">
        <v>14.9</v>
      </c>
    </row>
    <row r="12" spans="1:7">
      <c r="B12" s="200" t="s">
        <v>204</v>
      </c>
      <c r="C12" s="185">
        <v>0.18</v>
      </c>
      <c r="D12" s="185"/>
      <c r="E12" s="185">
        <v>0.20699999999999999</v>
      </c>
      <c r="F12" s="185"/>
      <c r="G12" s="201">
        <v>0.19600000000000001</v>
      </c>
    </row>
    <row r="13" spans="1:7">
      <c r="B13" s="200" t="s">
        <v>205</v>
      </c>
      <c r="C13" s="185">
        <v>8.8999999999999996E-2</v>
      </c>
      <c r="D13" s="185"/>
      <c r="E13" s="185">
        <v>7.9000000000000001E-2</v>
      </c>
      <c r="F13" s="185"/>
      <c r="G13" s="201">
        <v>5.6000000000000001E-2</v>
      </c>
    </row>
    <row r="14" spans="1:7">
      <c r="B14" s="200" t="s">
        <v>206</v>
      </c>
      <c r="C14" s="188">
        <v>0.01</v>
      </c>
      <c r="D14" s="185"/>
      <c r="E14" s="188">
        <v>0.01</v>
      </c>
      <c r="F14" s="185"/>
      <c r="G14" s="202">
        <v>0</v>
      </c>
    </row>
    <row r="15" spans="1:7">
      <c r="B15" s="200" t="s">
        <v>200</v>
      </c>
      <c r="C15" s="185">
        <v>0.27900000000000003</v>
      </c>
      <c r="D15" s="185"/>
      <c r="E15" s="185">
        <v>0.29599999999999999</v>
      </c>
      <c r="F15" s="185"/>
      <c r="G15" s="203">
        <v>0.252</v>
      </c>
    </row>
    <row r="16" spans="1:7" ht="8.25" customHeight="1">
      <c r="C16" s="199"/>
      <c r="F16" s="184"/>
      <c r="G16" s="199"/>
    </row>
    <row r="17" spans="2:7">
      <c r="B17" s="214" t="s">
        <v>207</v>
      </c>
    </row>
    <row r="18" spans="2:7">
      <c r="B18" s="178" t="s">
        <v>208</v>
      </c>
      <c r="G18" s="185"/>
    </row>
    <row r="19" spans="2:7">
      <c r="B19" s="183" t="s">
        <v>209</v>
      </c>
      <c r="C19" s="195">
        <v>438418</v>
      </c>
      <c r="E19" s="195">
        <v>446789</v>
      </c>
      <c r="F19" s="191"/>
      <c r="G19" s="196">
        <v>431154</v>
      </c>
    </row>
    <row r="20" spans="2:7">
      <c r="B20" s="183" t="s">
        <v>210</v>
      </c>
      <c r="C20" s="195">
        <v>101255</v>
      </c>
      <c r="E20" s="195">
        <v>144905</v>
      </c>
      <c r="F20" s="191"/>
      <c r="G20" s="196">
        <v>92616</v>
      </c>
    </row>
    <row r="21" spans="2:7" ht="9" customHeight="1"/>
    <row r="22" spans="2:7">
      <c r="B22" s="214" t="s">
        <v>211</v>
      </c>
      <c r="G22" s="195"/>
    </row>
    <row r="23" spans="2:7">
      <c r="B23" s="183" t="s">
        <v>225</v>
      </c>
      <c r="C23" s="196">
        <f>413.5+10.3</f>
        <v>423.8</v>
      </c>
      <c r="D23" s="196"/>
      <c r="E23" s="196">
        <v>460</v>
      </c>
      <c r="F23" s="196"/>
      <c r="G23" s="196">
        <v>346</v>
      </c>
    </row>
    <row r="24" spans="2:7" ht="9" customHeight="1">
      <c r="F24" s="184"/>
      <c r="G24" s="196"/>
    </row>
    <row r="25" spans="2:7">
      <c r="B25" s="182" t="s">
        <v>184</v>
      </c>
    </row>
    <row r="26" spans="2:7">
      <c r="B26" s="214" t="s">
        <v>185</v>
      </c>
    </row>
    <row r="27" spans="2:7">
      <c r="B27" s="183" t="s">
        <v>186</v>
      </c>
      <c r="C27" s="184">
        <v>1.78</v>
      </c>
      <c r="E27" s="184">
        <v>1.82</v>
      </c>
      <c r="G27" s="184">
        <v>1.8</v>
      </c>
    </row>
    <row r="28" spans="2:7">
      <c r="B28" s="183" t="s">
        <v>187</v>
      </c>
      <c r="C28" s="185">
        <v>0.255</v>
      </c>
      <c r="E28" s="185">
        <v>0.23100000000000001</v>
      </c>
      <c r="G28" s="185">
        <v>0.27300000000000002</v>
      </c>
    </row>
    <row r="29" spans="2:7">
      <c r="B29" s="183" t="s">
        <v>188</v>
      </c>
      <c r="C29" s="185">
        <v>2.4E-2</v>
      </c>
      <c r="E29" s="185">
        <v>2.5000000000000001E-2</v>
      </c>
      <c r="G29" s="186">
        <v>2.9000000000000001E-2</v>
      </c>
    </row>
    <row r="30" spans="2:7">
      <c r="B30" s="183" t="s">
        <v>189</v>
      </c>
      <c r="C30" s="185">
        <v>8.0000000000000002E-3</v>
      </c>
      <c r="E30" s="185">
        <v>8.9999999999999993E-3</v>
      </c>
      <c r="G30" s="185">
        <v>1.6E-2</v>
      </c>
    </row>
    <row r="31" spans="2:7">
      <c r="B31" s="183" t="s">
        <v>190</v>
      </c>
    </row>
    <row r="32" spans="2:7">
      <c r="B32" s="183" t="s">
        <v>191</v>
      </c>
      <c r="C32" s="187">
        <v>0.35799999999999998</v>
      </c>
      <c r="E32" s="188">
        <v>0.35699999999999998</v>
      </c>
      <c r="G32" s="189">
        <v>0.314</v>
      </c>
    </row>
    <row r="33" spans="2:7">
      <c r="B33" s="183" t="s">
        <v>226</v>
      </c>
      <c r="C33" s="190">
        <v>0.64500000000000002</v>
      </c>
      <c r="E33" s="185">
        <v>0.622</v>
      </c>
      <c r="F33" s="191"/>
      <c r="G33" s="185">
        <v>0.63200000000000001</v>
      </c>
    </row>
    <row r="34" spans="2:7" ht="5.25" customHeight="1">
      <c r="C34" s="185"/>
      <c r="E34" s="185"/>
      <c r="G34" s="185"/>
    </row>
    <row r="35" spans="2:7">
      <c r="B35" s="214" t="s">
        <v>192</v>
      </c>
      <c r="C35" s="185"/>
      <c r="E35" s="185"/>
      <c r="F35" s="191"/>
      <c r="G35" s="185"/>
    </row>
    <row r="36" spans="2:7">
      <c r="B36" s="183" t="s">
        <v>186</v>
      </c>
      <c r="C36" s="184">
        <v>3.58</v>
      </c>
      <c r="E36" s="184">
        <v>3.56</v>
      </c>
      <c r="G36" s="184">
        <v>3.86</v>
      </c>
    </row>
    <row r="37" spans="2:7">
      <c r="B37" s="183" t="s">
        <v>187</v>
      </c>
      <c r="C37" s="185">
        <v>0.11700000000000001</v>
      </c>
      <c r="E37" s="185">
        <v>0.11600000000000001</v>
      </c>
      <c r="F37" s="191"/>
      <c r="G37" s="185">
        <v>0.13700000000000001</v>
      </c>
    </row>
    <row r="38" spans="2:7">
      <c r="B38" s="183" t="s">
        <v>188</v>
      </c>
      <c r="C38" s="185">
        <v>2.1999999999999999E-2</v>
      </c>
      <c r="E38" s="185">
        <v>2.4E-2</v>
      </c>
      <c r="F38" s="191"/>
      <c r="G38" s="185">
        <v>2.7E-2</v>
      </c>
    </row>
    <row r="39" spans="2:7">
      <c r="B39" s="183" t="s">
        <v>189</v>
      </c>
      <c r="C39" s="185">
        <v>5.0000000000000001E-3</v>
      </c>
      <c r="E39" s="185">
        <v>5.0000000000000001E-3</v>
      </c>
      <c r="G39" s="185">
        <v>8.9999999999999993E-3</v>
      </c>
    </row>
    <row r="40" spans="2:7">
      <c r="B40" s="183" t="s">
        <v>190</v>
      </c>
      <c r="G40" s="192"/>
    </row>
    <row r="41" spans="2:7">
      <c r="B41" s="183" t="s">
        <v>191</v>
      </c>
      <c r="C41" s="188">
        <v>0.32</v>
      </c>
      <c r="E41" s="188">
        <v>0.32700000000000001</v>
      </c>
      <c r="G41" s="188">
        <v>0.29099999999999998</v>
      </c>
    </row>
    <row r="42" spans="2:7">
      <c r="B42" s="183" t="s">
        <v>226</v>
      </c>
      <c r="C42" s="185">
        <v>0.46400000000000002</v>
      </c>
      <c r="E42" s="185">
        <v>0.47199999999999998</v>
      </c>
      <c r="G42" s="185">
        <v>0.46400000000000002</v>
      </c>
    </row>
    <row r="43" spans="2:7" ht="6.75" customHeight="1">
      <c r="C43" s="185"/>
      <c r="E43" s="185"/>
      <c r="F43" s="191"/>
      <c r="G43" s="185"/>
    </row>
    <row r="44" spans="2:7">
      <c r="B44" s="214" t="s">
        <v>193</v>
      </c>
      <c r="C44" s="185"/>
      <c r="E44" s="185"/>
      <c r="G44" s="185"/>
    </row>
    <row r="45" spans="2:7">
      <c r="B45" s="183" t="s">
        <v>186</v>
      </c>
      <c r="C45" s="184">
        <v>1.24</v>
      </c>
      <c r="E45" s="184">
        <v>0.99</v>
      </c>
      <c r="G45" s="184">
        <v>1.19</v>
      </c>
    </row>
    <row r="46" spans="2:7">
      <c r="B46" s="183" t="s">
        <v>187</v>
      </c>
      <c r="C46" s="185">
        <v>0.14599999999999999</v>
      </c>
      <c r="E46" s="185">
        <v>0.13100000000000001</v>
      </c>
      <c r="G46" s="185">
        <v>0.183</v>
      </c>
    </row>
    <row r="47" spans="2:7">
      <c r="B47" s="183" t="s">
        <v>188</v>
      </c>
      <c r="C47" s="185">
        <v>2.7E-2</v>
      </c>
      <c r="E47" s="185">
        <v>2.8000000000000001E-2</v>
      </c>
      <c r="G47" s="185">
        <v>2.9000000000000001E-2</v>
      </c>
    </row>
    <row r="48" spans="2:7">
      <c r="B48" s="183" t="s">
        <v>189</v>
      </c>
      <c r="C48" s="185">
        <v>1.4E-2</v>
      </c>
      <c r="E48" s="185">
        <v>1.4E-2</v>
      </c>
      <c r="G48" s="185">
        <v>2.4E-2</v>
      </c>
    </row>
    <row r="49" spans="2:7">
      <c r="B49" s="183" t="s">
        <v>190</v>
      </c>
      <c r="G49" s="192"/>
    </row>
    <row r="50" spans="2:7">
      <c r="B50" s="183" t="s">
        <v>191</v>
      </c>
      <c r="C50" s="188">
        <v>0.312</v>
      </c>
      <c r="E50" s="188">
        <v>0.33100000000000002</v>
      </c>
      <c r="F50" s="191"/>
      <c r="G50" s="188">
        <v>0.28100000000000003</v>
      </c>
    </row>
    <row r="51" spans="2:7">
      <c r="B51" s="183" t="s">
        <v>226</v>
      </c>
      <c r="C51" s="185">
        <v>0.499</v>
      </c>
      <c r="E51" s="185">
        <v>0.504</v>
      </c>
      <c r="G51" s="185">
        <v>0.51700000000000002</v>
      </c>
    </row>
    <row r="52" spans="2:7" ht="6.75" customHeight="1">
      <c r="G52" s="193"/>
    </row>
    <row r="53" spans="2:7">
      <c r="B53" s="214" t="s">
        <v>194</v>
      </c>
      <c r="C53" s="185"/>
      <c r="E53" s="185"/>
      <c r="F53" s="191"/>
      <c r="G53" s="185"/>
    </row>
    <row r="54" spans="2:7">
      <c r="B54" s="183" t="s">
        <v>186</v>
      </c>
      <c r="C54" s="194">
        <v>6.6</v>
      </c>
      <c r="E54" s="194">
        <v>6.38</v>
      </c>
      <c r="F54" s="191"/>
      <c r="G54" s="194">
        <v>6.85</v>
      </c>
    </row>
    <row r="55" spans="2:7">
      <c r="B55" s="183" t="s">
        <v>195</v>
      </c>
      <c r="C55" s="30">
        <v>80.7</v>
      </c>
      <c r="D55" s="30"/>
      <c r="E55" s="30">
        <v>70.3</v>
      </c>
      <c r="F55" s="30"/>
      <c r="G55" s="30">
        <v>95.8</v>
      </c>
    </row>
    <row r="56" spans="2:7">
      <c r="B56" s="183" t="s">
        <v>187</v>
      </c>
      <c r="C56" s="186">
        <v>0.159</v>
      </c>
      <c r="D56" s="30"/>
      <c r="E56" s="186">
        <v>0.151</v>
      </c>
      <c r="F56" s="30"/>
      <c r="G56" s="186">
        <v>0.18099999999999999</v>
      </c>
    </row>
    <row r="57" spans="2:7">
      <c r="B57" s="183" t="s">
        <v>188</v>
      </c>
      <c r="C57" s="186">
        <v>2.4E-2</v>
      </c>
      <c r="D57" s="186"/>
      <c r="E57" s="186">
        <v>2.5000000000000001E-2</v>
      </c>
      <c r="F57" s="186"/>
      <c r="G57" s="186">
        <v>2.8000000000000001E-2</v>
      </c>
    </row>
    <row r="58" spans="2:7">
      <c r="B58" s="183" t="s">
        <v>189</v>
      </c>
      <c r="C58" s="188">
        <v>8.0000000000000002E-3</v>
      </c>
      <c r="E58" s="188">
        <v>8.0000000000000002E-3</v>
      </c>
      <c r="G58" s="188">
        <v>1.2999999999999999E-2</v>
      </c>
    </row>
    <row r="59" spans="2:7">
      <c r="B59" s="183" t="s">
        <v>196</v>
      </c>
      <c r="C59" s="185">
        <v>0.191</v>
      </c>
      <c r="E59" s="185">
        <v>0.184</v>
      </c>
      <c r="G59" s="185">
        <v>0.222</v>
      </c>
    </row>
    <row r="60" spans="2:7" ht="6.75" customHeight="1">
      <c r="G60" s="186"/>
    </row>
    <row r="61" spans="2:7">
      <c r="B61" s="214" t="s">
        <v>197</v>
      </c>
      <c r="F61" s="191"/>
      <c r="G61" s="186"/>
    </row>
    <row r="62" spans="2:7">
      <c r="B62" s="183" t="s">
        <v>198</v>
      </c>
      <c r="C62" s="195">
        <v>329030</v>
      </c>
      <c r="E62" s="195">
        <v>317069</v>
      </c>
      <c r="G62" s="196">
        <v>369680</v>
      </c>
    </row>
    <row r="63" spans="2:7">
      <c r="B63" s="183" t="s">
        <v>199</v>
      </c>
      <c r="C63" s="197">
        <v>4.4000000000000004</v>
      </c>
      <c r="D63" s="198"/>
      <c r="E63" s="197">
        <v>4.4000000000000004</v>
      </c>
      <c r="F63" s="198"/>
      <c r="G63" s="197">
        <v>4.3</v>
      </c>
    </row>
    <row r="64" spans="2:7">
      <c r="B64" s="183" t="s">
        <v>200</v>
      </c>
      <c r="C64" s="185">
        <v>0.69699999999999995</v>
      </c>
      <c r="D64" s="198"/>
      <c r="E64" s="185">
        <v>0.68799999999999994</v>
      </c>
      <c r="F64" s="198"/>
      <c r="G64" s="185">
        <v>0.67800000000000005</v>
      </c>
    </row>
    <row r="65" spans="1:7" ht="7.5" customHeight="1">
      <c r="F65" s="195"/>
    </row>
    <row r="66" spans="1:7">
      <c r="A66" s="182" t="s">
        <v>143</v>
      </c>
      <c r="C66" s="205"/>
      <c r="E66" s="205"/>
      <c r="F66" s="195"/>
      <c r="G66" s="206"/>
    </row>
    <row r="67" spans="1:7">
      <c r="A67" s="182"/>
      <c r="B67" s="214" t="s">
        <v>212</v>
      </c>
      <c r="C67" s="205"/>
      <c r="E67" s="205"/>
      <c r="F67" s="195"/>
      <c r="G67" s="206"/>
    </row>
    <row r="68" spans="1:7">
      <c r="A68" s="182"/>
      <c r="B68" s="183" t="s">
        <v>213</v>
      </c>
      <c r="C68" s="205">
        <v>35</v>
      </c>
      <c r="E68" s="205">
        <v>18</v>
      </c>
      <c r="F68" s="195"/>
      <c r="G68" s="206">
        <v>15</v>
      </c>
    </row>
    <row r="69" spans="1:7">
      <c r="A69" s="182"/>
      <c r="B69" s="183" t="s">
        <v>214</v>
      </c>
      <c r="C69" s="207">
        <v>6</v>
      </c>
      <c r="E69" s="207">
        <v>0</v>
      </c>
      <c r="F69" s="195"/>
      <c r="G69" s="207">
        <v>0</v>
      </c>
    </row>
    <row r="70" spans="1:7" ht="6.75" customHeight="1">
      <c r="B70" s="205"/>
      <c r="C70" s="208"/>
      <c r="D70" s="196"/>
      <c r="E70" s="208"/>
      <c r="F70" s="196"/>
      <c r="G70" s="205"/>
    </row>
    <row r="71" spans="1:7">
      <c r="A71" s="182"/>
      <c r="B71" s="214" t="s">
        <v>215</v>
      </c>
      <c r="C71" s="205"/>
      <c r="E71" s="205"/>
      <c r="F71" s="195"/>
      <c r="G71" s="206"/>
    </row>
    <row r="72" spans="1:7">
      <c r="A72" s="182"/>
      <c r="B72" s="183" t="s">
        <v>216</v>
      </c>
      <c r="C72" s="205">
        <v>67</v>
      </c>
      <c r="E72" s="205">
        <v>33</v>
      </c>
      <c r="F72" s="195"/>
      <c r="G72" s="206">
        <v>29</v>
      </c>
    </row>
    <row r="73" spans="1:7">
      <c r="A73" s="182"/>
      <c r="B73" s="183" t="s">
        <v>217</v>
      </c>
      <c r="C73" s="205">
        <v>12</v>
      </c>
      <c r="E73" s="205">
        <v>4</v>
      </c>
      <c r="F73" s="195"/>
      <c r="G73" s="206">
        <v>2</v>
      </c>
    </row>
    <row r="74" spans="1:7" ht="6.75" customHeight="1">
      <c r="B74" s="205"/>
      <c r="C74" s="208"/>
      <c r="D74" s="196"/>
      <c r="E74" s="208"/>
      <c r="F74" s="196"/>
      <c r="G74" s="205"/>
    </row>
    <row r="75" spans="1:7">
      <c r="A75" s="182"/>
      <c r="B75" s="214" t="s">
        <v>218</v>
      </c>
      <c r="C75" s="205"/>
      <c r="E75" s="205"/>
      <c r="F75" s="195"/>
      <c r="G75" s="206"/>
    </row>
    <row r="76" spans="1:7">
      <c r="A76" s="182"/>
      <c r="B76" s="183" t="s">
        <v>219</v>
      </c>
      <c r="C76" s="208">
        <v>2581</v>
      </c>
      <c r="D76" s="196"/>
      <c r="E76" s="208">
        <v>2568</v>
      </c>
      <c r="F76" s="196"/>
      <c r="G76" s="208">
        <v>2636</v>
      </c>
    </row>
    <row r="77" spans="1:7">
      <c r="A77" s="182"/>
      <c r="B77" s="183" t="s">
        <v>220</v>
      </c>
      <c r="C77" s="208">
        <v>758</v>
      </c>
      <c r="D77" s="196"/>
      <c r="E77" s="208">
        <v>752</v>
      </c>
      <c r="F77" s="196"/>
      <c r="G77" s="208">
        <v>759</v>
      </c>
    </row>
    <row r="78" spans="1:7" ht="7.5" customHeight="1">
      <c r="B78" s="205"/>
      <c r="G78" s="196"/>
    </row>
    <row r="79" spans="1:7">
      <c r="A79" s="182" t="s">
        <v>145</v>
      </c>
      <c r="C79" s="205"/>
      <c r="E79" s="205"/>
      <c r="G79" s="208"/>
    </row>
    <row r="80" spans="1:7">
      <c r="B80" s="182" t="s">
        <v>228</v>
      </c>
      <c r="C80" s="209"/>
      <c r="D80" s="209"/>
      <c r="E80" s="209"/>
      <c r="F80" s="209"/>
      <c r="G80" s="209"/>
    </row>
    <row r="81" spans="2:7">
      <c r="B81" s="178" t="s">
        <v>221</v>
      </c>
      <c r="C81" s="209">
        <v>44</v>
      </c>
      <c r="D81" s="209"/>
      <c r="E81" s="209">
        <v>19</v>
      </c>
      <c r="F81" s="209"/>
      <c r="G81" s="209">
        <v>82</v>
      </c>
    </row>
    <row r="82" spans="2:7">
      <c r="B82" s="178" t="s">
        <v>222</v>
      </c>
      <c r="C82" s="209">
        <v>507</v>
      </c>
      <c r="D82" s="209"/>
      <c r="E82" s="209">
        <v>522</v>
      </c>
      <c r="F82" s="209"/>
      <c r="G82" s="209">
        <v>538</v>
      </c>
    </row>
    <row r="83" spans="2:7">
      <c r="B83" s="205"/>
      <c r="C83" s="210"/>
      <c r="E83" s="210"/>
    </row>
    <row r="84" spans="2:7">
      <c r="C84" s="211"/>
      <c r="E84" s="211"/>
      <c r="G84" s="205"/>
    </row>
    <row r="85" spans="2:7">
      <c r="G85" s="209"/>
    </row>
    <row r="86" spans="2:7">
      <c r="G86" s="209"/>
    </row>
    <row r="87" spans="2:7">
      <c r="G87" s="210"/>
    </row>
  </sheetData>
  <mergeCells count="4">
    <mergeCell ref="A1:G1"/>
    <mergeCell ref="A2:G2"/>
    <mergeCell ref="A3:G3"/>
    <mergeCell ref="C5:G5"/>
  </mergeCells>
  <pageMargins left="0.7" right="0.7" top="0.75" bottom="0.75" header="0.3" footer="0.3"/>
  <pageSetup scale="53" orientation="portrait" horizontalDpi="300" verticalDpi="300" r:id="rId1"/>
  <ignoredErrors>
    <ignoredError sqref="C7:G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Denise Thomas</cp:lastModifiedBy>
  <cp:lastPrinted>2013-07-16T20:41:46Z</cp:lastPrinted>
  <dcterms:created xsi:type="dcterms:W3CDTF">2013-03-25T17:15:27Z</dcterms:created>
  <dcterms:modified xsi:type="dcterms:W3CDTF">2013-07-23T23:53:18Z</dcterms:modified>
</cp:coreProperties>
</file>