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0160" windowHeight="9132" tabRatio="500"/>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6">'Operating Stats'!$A$1:$G$71</definedName>
  </definedNames>
  <calcPr calcId="162913"/>
</workbook>
</file>

<file path=xl/calcChain.xml><?xml version="1.0" encoding="utf-8"?>
<calcChain xmlns="http://schemas.openxmlformats.org/spreadsheetml/2006/main">
  <c r="G29" i="7" l="1"/>
  <c r="G31" i="7" s="1"/>
  <c r="E29" i="7"/>
  <c r="E31" i="7" s="1"/>
  <c r="C29" i="7"/>
  <c r="C31" i="7" s="1"/>
  <c r="G18" i="7"/>
  <c r="E18" i="7"/>
  <c r="C18" i="7"/>
  <c r="H20" i="6"/>
  <c r="H21" i="6" s="1"/>
  <c r="F20" i="6"/>
  <c r="F21" i="6" s="1"/>
  <c r="D20" i="6"/>
  <c r="D21" i="6" s="1"/>
  <c r="H20" i="5"/>
  <c r="H21" i="5" s="1"/>
  <c r="F20" i="5"/>
  <c r="F21" i="5" s="1"/>
  <c r="D20" i="5"/>
  <c r="D21" i="5" s="1"/>
  <c r="H23" i="4"/>
  <c r="H26" i="4" s="1"/>
  <c r="H30" i="4" s="1"/>
  <c r="H31" i="4" s="1"/>
  <c r="F23" i="4"/>
  <c r="F26" i="4" s="1"/>
  <c r="F27" i="4" s="1"/>
  <c r="D23" i="4"/>
  <c r="D26" i="4" s="1"/>
  <c r="F49" i="3"/>
  <c r="D49" i="3"/>
  <c r="F34" i="3"/>
  <c r="F39" i="3" s="1"/>
  <c r="D34" i="3"/>
  <c r="D39" i="3" s="1"/>
  <c r="F16" i="3"/>
  <c r="F22" i="3" s="1"/>
  <c r="D16" i="3"/>
  <c r="D22" i="3" s="1"/>
  <c r="M40" i="2"/>
  <c r="K40" i="2"/>
  <c r="I40" i="2"/>
  <c r="G40" i="2"/>
  <c r="E40" i="2"/>
  <c r="M34" i="2"/>
  <c r="K34" i="2"/>
  <c r="I34" i="2"/>
  <c r="G34" i="2"/>
  <c r="E34" i="2"/>
  <c r="E29" i="2"/>
  <c r="M26" i="2"/>
  <c r="K26" i="2"/>
  <c r="I26" i="2"/>
  <c r="G26" i="2"/>
  <c r="G29" i="2" s="1"/>
  <c r="G45" i="2" s="1"/>
  <c r="E26" i="2"/>
  <c r="M20" i="2"/>
  <c r="K20" i="2"/>
  <c r="I20" i="2"/>
  <c r="G20" i="2"/>
  <c r="E20" i="2"/>
  <c r="M14" i="2"/>
  <c r="K14" i="2"/>
  <c r="I14" i="2"/>
  <c r="G14" i="2"/>
  <c r="E14" i="2"/>
  <c r="K32" i="1"/>
  <c r="I32" i="1"/>
  <c r="G32" i="1"/>
  <c r="E32" i="1"/>
  <c r="C32" i="1"/>
  <c r="K14" i="1"/>
  <c r="K19" i="1" s="1"/>
  <c r="I14" i="1"/>
  <c r="I19" i="1" s="1"/>
  <c r="G14" i="1"/>
  <c r="G19" i="1" s="1"/>
  <c r="H23" i="5" s="1"/>
  <c r="H25" i="5" s="1"/>
  <c r="E14" i="1"/>
  <c r="E19" i="1" s="1"/>
  <c r="C14" i="1"/>
  <c r="C19" i="1" s="1"/>
  <c r="M29" i="2" l="1"/>
  <c r="E45" i="2"/>
  <c r="M45" i="2"/>
  <c r="I29" i="2"/>
  <c r="I45" i="2" s="1"/>
  <c r="F50" i="3"/>
  <c r="K29" i="2"/>
  <c r="I33" i="1"/>
  <c r="I39" i="1" s="1"/>
  <c r="I42" i="1" s="1"/>
  <c r="I46" i="1" s="1"/>
  <c r="K33" i="1"/>
  <c r="K39" i="1" s="1"/>
  <c r="K42" i="1" s="1"/>
  <c r="K46" i="1" s="1"/>
  <c r="H27" i="4"/>
  <c r="F23" i="5"/>
  <c r="F25" i="5" s="1"/>
  <c r="E33" i="1"/>
  <c r="E39" i="1" s="1"/>
  <c r="E42" i="1" s="1"/>
  <c r="D23" i="5"/>
  <c r="D25" i="5" s="1"/>
  <c r="C33" i="1"/>
  <c r="C39" i="1" s="1"/>
  <c r="C42" i="1" s="1"/>
  <c r="D50" i="3"/>
  <c r="H27" i="5"/>
  <c r="K45" i="1"/>
  <c r="K45" i="2"/>
  <c r="D27" i="4"/>
  <c r="D31" i="4" s="1"/>
  <c r="D30" i="4"/>
  <c r="G33" i="1"/>
  <c r="G39" i="1" s="1"/>
  <c r="G42" i="1" s="1"/>
  <c r="F31" i="4"/>
  <c r="I45" i="1" l="1"/>
  <c r="D27" i="5"/>
  <c r="F27" i="5"/>
  <c r="E46" i="1"/>
  <c r="E45" i="1"/>
  <c r="G46" i="1"/>
  <c r="G45" i="1"/>
  <c r="C45" i="1"/>
  <c r="C46" i="1"/>
</calcChain>
</file>

<file path=xl/sharedStrings.xml><?xml version="1.0" encoding="utf-8"?>
<sst xmlns="http://schemas.openxmlformats.org/spreadsheetml/2006/main" count="284" uniqueCount="220">
  <si>
    <t>Nasdaq, Inc.</t>
  </si>
  <si>
    <t>Condensed Consolidated Statements of Income</t>
  </si>
  <si>
    <t>(in millions, except per share amounts)</t>
  </si>
  <si>
    <t>(unaudited)</t>
  </si>
  <si>
    <t>Three Months Ended</t>
  </si>
  <si>
    <t>Year Ended</t>
  </si>
  <si>
    <t>Sep 30, 2018</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</si>
  <si>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</si>
  <si>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</si>
  <si>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</si>
  <si>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</si>
  <si>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</si>
  <si>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</si>
  <si>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</si>
  <si>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</si>
  <si>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</si>
  <si>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Other Revenues</t>
  </si>
  <si>
    <t xml:space="preserve">   </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</si>
  <si>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</si>
  <si>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</si>
  <si>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</si>
  <si>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</si>
  <si>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</si>
  <si>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</si>
  <si>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</si>
  <si>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</si>
  <si>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</si>
  <si>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</si>
  <si>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</si>
  <si>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Restructuring charges</t>
  </si>
  <si>
    <t>Total operating expenses</t>
  </si>
  <si>
    <t>Operating income</t>
  </si>
  <si>
    <t>Interest income</t>
  </si>
  <si>
    <t>Interest expense</t>
  </si>
  <si>
    <t>Other investment income</t>
  </si>
  <si>
    <t>Net income from unconsolidated investees</t>
  </si>
  <si>
    <t>Income before income taxes</t>
  </si>
  <si>
    <t>Income tax provision</t>
  </si>
  <si>
    <t>Net income attributable to Nasdaq</t>
  </si>
  <si>
    <t>Per share information:</t>
  </si>
  <si>
    <t>Basic earnings per share</t>
  </si>
  <si>
    <t>Diluted earnings per share</t>
  </si>
  <si>
    <t>Cash dividends declared per common share</t>
  </si>
  <si>
    <t>Weighted-average common shares outstanding</t>
  </si>
  <si>
    <t>for earnings per share:</t>
  </si>
  <si>
    <t>Basic</t>
  </si>
  <si>
    <t>Diluted</t>
  </si>
  <si>
    <t>Revenue Detail</t>
  </si>
  <si>
    <t>(in millions)</t>
  </si>
  <si>
    <t xml:space="preserve"> Three Months Ended</t>
  </si>
  <si>
    <t xml:space="preserve">  MARKET SERVICES REVENUES</t>
  </si>
  <si>
    <t>Equity Derivative Trading and Clearing Revenues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</si>
  <si>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</si>
  <si>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</si>
  <si>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</si>
  <si>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</si>
  <si>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</si>
  <si>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</si>
  <si>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 xml:space="preserve">  CORPORATE SERVICES REVENUES</t>
  </si>
  <si>
    <t>Corporate Solutions revenues</t>
  </si>
  <si>
    <t>Listings Services revenues</t>
  </si>
  <si>
    <t>Total Corporate Services revenues</t>
  </si>
  <si>
    <t xml:space="preserve">  INFORMATION SERVICES REVENUES</t>
  </si>
  <si>
    <t>Market Data revenues</t>
  </si>
  <si>
    <t>Index revenues</t>
  </si>
  <si>
    <t>Investment Data &amp; Analytics revenues</t>
  </si>
  <si>
    <t>Total Information Services revenues</t>
  </si>
  <si>
    <t xml:space="preserve">  MARKET TECHNOLOGY REVENUES</t>
  </si>
  <si>
    <t xml:space="preserve">  OTHER REVENUES</t>
  </si>
  <si>
    <t>Condensed Consolidated Balance Sheets</t>
  </si>
  <si>
    <t>Assets</t>
  </si>
  <si>
    <t>Current assets:</t>
  </si>
  <si>
    <t>Cash and cash equivalents</t>
  </si>
  <si>
    <t>Restricted cash</t>
  </si>
  <si>
    <t>Financial investments, at fair value</t>
  </si>
  <si>
    <t>Receivables, net</t>
  </si>
  <si>
    <t>Default funds and margin deposits</t>
  </si>
  <si>
    <t>Other current assets</t>
  </si>
  <si>
    <t>Assets held for sale</t>
  </si>
  <si>
    <t>Total current assets</t>
  </si>
  <si>
    <t>Property and equipment, net</t>
  </si>
  <si>
    <t>Goodwill</t>
  </si>
  <si>
    <t>Intangible assets, net</t>
  </si>
  <si>
    <t>Operating lease assets</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</si>
  <si>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</si>
  <si>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</si>
  <si>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</si>
  <si>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</si>
  <si>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</si>
  <si>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</si>
  <si>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</si>
  <si>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</si>
  <si>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</si>
  <si>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Short-term debt</t>
  </si>
  <si>
    <t>Liabilities held for sale</t>
  </si>
  <si>
    <t>Total current liabilities</t>
  </si>
  <si>
    <t>Long-term debt</t>
  </si>
  <si>
    <t>Deferred tax liabilities, net</t>
  </si>
  <si>
    <t>Operating lease liabilities</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</si>
  <si>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</si>
  <si>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</si>
  <si>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</si>
  <si>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</si>
  <si>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</si>
  <si>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</si>
  <si>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</si>
  <si>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</si>
  <si>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</si>
  <si>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</si>
  <si>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</si>
  <si>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</si>
  <si>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 xml:space="preserve">Reconciliation of U.S. GAAP Net Income, Diluted Earnings Per Share, Operating Income and </t>
  </si>
  <si>
    <t>Operating Expenses to Non-GAAP Net Income, Diluted Earnings Per Share, Operating Income, and Operating Expenses</t>
  </si>
  <si>
    <t xml:space="preserve"> Three Months Ended  </t>
  </si>
  <si>
    <t>U.S. GAAP net income attributable to Nasdaq</t>
  </si>
  <si>
    <t>Non-GAAP adjustments: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</si>
  <si>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</si>
  <si>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</si>
  <si>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t>Other</t>
  </si>
  <si>
    <t>Total non-GAAP adjustments</t>
  </si>
  <si>
    <t>Total non-GAAP adjustments, net of tax</t>
  </si>
  <si>
    <t>Non-GAAP net income attributable to Nasdaq</t>
  </si>
  <si>
    <t>U.S. GAAP diluted earnings per share</t>
  </si>
  <si>
    <t>Adjustment to GAAP loss per share to include fully diluted     weighted average shares</t>
  </si>
  <si>
    <t>Total adjustments from non-GAAP net income above</t>
  </si>
  <si>
    <t>Non-GAAP diluted earnings per share</t>
  </si>
  <si>
    <t>(1) We amortize intangible assets acquired in connection with various acquisitions. Intangible asset amortization expense can vary from period to period due to episodic acquisitions completed, rather than from our ongoing business operations.</t>
  </si>
  <si>
    <t>U.S. GAAP operating income</t>
  </si>
  <si>
    <t xml:space="preserve">Total non-GAAP adjustments </t>
  </si>
  <si>
    <t>Non-GAAP operating income</t>
  </si>
  <si>
    <t xml:space="preserve">Revenues less transaction-based expenses </t>
  </si>
  <si>
    <t>Reconciliation of U.S. GAAP Net Income, Diluted Earnings Per Share, Operating Income and</t>
  </si>
  <si>
    <t>U.S. GAAP operating expenses</t>
  </si>
  <si>
    <r>
      <rPr>
        <sz val="10"/>
        <color rgb="FF000000"/>
        <rFont val="Arial"/>
        <family val="2"/>
      </rPr>
      <t>Amortization expense of acquired intangible assets</t>
    </r>
    <r>
      <rPr>
        <vertAlign val="superscript"/>
        <sz val="10"/>
        <color rgb="FF000000"/>
        <rFont val="Arial"/>
        <family val="2"/>
      </rPr>
      <t xml:space="preserve"> (1)</t>
    </r>
  </si>
  <si>
    <r>
      <rPr>
        <sz val="10"/>
        <color rgb="FF000000"/>
        <rFont val="Arial"/>
        <family val="2"/>
      </rPr>
      <t>Merger and strategic initiatives</t>
    </r>
    <r>
      <rPr>
        <vertAlign val="superscript"/>
        <sz val="10"/>
        <color rgb="FF000000"/>
        <rFont val="Arial"/>
        <family val="2"/>
      </rPr>
      <t xml:space="preserve"> (2)</t>
    </r>
  </si>
  <si>
    <t>Non-GAAP operating expenses</t>
  </si>
  <si>
    <t>Quarterly Key Drivers Detail</t>
  </si>
  <si>
    <t>Equity Derivative Trading and Clearing</t>
  </si>
  <si>
    <t>U.S. equity options</t>
  </si>
  <si>
    <t>Total industry average daily volume (in millions)</t>
  </si>
  <si>
    <t>Nasdaq PHLX matched market share</t>
  </si>
  <si>
    <t>The Nasdaq Options Market matched market share</t>
  </si>
  <si>
    <t>Nasdaq BX Options matched market share</t>
  </si>
  <si>
    <t>Nasdaq ISE Options matched market share</t>
  </si>
  <si>
    <t>Nasdaq GEMX Options matched market share</t>
  </si>
  <si>
    <t>Nasdaq MRX Options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</si>
  <si>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</si>
  <si>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</si>
  <si>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</si>
  <si>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</si>
  <si>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</si>
  <si>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</si>
  <si>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</si>
  <si>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The Nasdaq Stock Market matched market share</t>
  </si>
  <si>
    <t>Nasdaq BX matched market share</t>
  </si>
  <si>
    <t>Nasdaq PSX matched market share</t>
  </si>
  <si>
    <t>Market share reported to the FINRA/Nasdaq Trade Reporting Facility</t>
  </si>
  <si>
    <r>
      <rPr>
        <sz val="10"/>
        <color rgb="FF000000"/>
        <rFont val="Arial"/>
        <family val="2"/>
      </rPr>
      <t>Total market share</t>
    </r>
    <r>
      <rPr>
        <vertAlign val="superscript"/>
        <sz val="10"/>
        <color rgb="FF000000"/>
        <rFont val="Arial"/>
        <family val="2"/>
      </rPr>
      <t>(2)</t>
    </r>
  </si>
  <si>
    <t>Nasdaq Nordic and Nasdaq Baltic securities</t>
  </si>
  <si>
    <t>Average daily number of equity trades executed on Nasdaq's exchanges</t>
  </si>
  <si>
    <t>Total average daily value of shares traded (in billions)</t>
  </si>
  <si>
    <t>Total market share executed on Nasdaq's exchanges</t>
  </si>
  <si>
    <t>Fixed Income and Commodities Trading and Clearing</t>
  </si>
  <si>
    <t>Fixed Income</t>
  </si>
  <si>
    <t>Total average daily volume of Nasdaq Nordic and Nasdaq Baltic fixed income contracts</t>
  </si>
  <si>
    <t>Commodities</t>
  </si>
  <si>
    <r>
      <rPr>
        <sz val="10"/>
        <color rgb="FF000000"/>
        <rFont val="Arial"/>
        <family val="2"/>
      </rPr>
      <t xml:space="preserve">Power contracts cleared (TWh) </t>
    </r>
    <r>
      <rPr>
        <vertAlign val="superscript"/>
        <sz val="10"/>
        <color rgb="FF000000"/>
        <rFont val="Arial"/>
        <family val="2"/>
      </rPr>
      <t>(3)</t>
    </r>
  </si>
  <si>
    <t>Initial public offerings</t>
  </si>
  <si>
    <t>The Nasdaq Stock Market</t>
  </si>
  <si>
    <t>Exchanges that comprise Nasdaq Nordic and Nasdaq Baltic</t>
  </si>
  <si>
    <t>Total new listings</t>
  </si>
  <si>
    <r>
      <rPr>
        <sz val="10"/>
        <color rgb="FF000000"/>
        <rFont val="Arial"/>
        <family val="2"/>
      </rPr>
      <t>The Nasdaq Stock Market</t>
    </r>
    <r>
      <rPr>
        <vertAlign val="superscript"/>
        <sz val="10"/>
        <color rgb="FF000000"/>
        <rFont val="Arial"/>
        <family val="2"/>
      </rPr>
      <t>(4)</t>
    </r>
  </si>
  <si>
    <r>
      <rPr>
        <sz val="10"/>
        <color rgb="FF000000"/>
        <rFont val="Arial"/>
        <family val="2"/>
      </rPr>
      <t>Exchanges that comprise Nasdaq Nordic and Nasdaq Baltic</t>
    </r>
    <r>
      <rPr>
        <vertAlign val="superscript"/>
        <sz val="10"/>
        <color rgb="FF000000"/>
        <rFont val="Arial"/>
        <family val="2"/>
      </rPr>
      <t>(5)</t>
    </r>
  </si>
  <si>
    <t>Number of listed companies</t>
  </si>
  <si>
    <r>
      <rPr>
        <sz val="10"/>
        <color rgb="FF000000"/>
        <rFont val="Arial"/>
        <family val="2"/>
      </rPr>
      <t>The Nasdaq Stock Market</t>
    </r>
    <r>
      <rPr>
        <vertAlign val="superscript"/>
        <sz val="10"/>
        <color rgb="FF000000"/>
        <rFont val="Arial"/>
        <family val="2"/>
      </rPr>
      <t>(6)</t>
    </r>
  </si>
  <si>
    <r>
      <rPr>
        <sz val="10"/>
        <color rgb="FF000000"/>
        <rFont val="Arial"/>
        <family val="2"/>
      </rPr>
      <t>Exchanges that comprise Nasdaq Nordic and Nasdaq Baltic</t>
    </r>
    <r>
      <rPr>
        <vertAlign val="superscript"/>
        <sz val="10"/>
        <color rgb="FF000000"/>
        <rFont val="Arial"/>
        <family val="2"/>
      </rPr>
      <t>(7)</t>
    </r>
  </si>
  <si>
    <t>Number of licensed exchange traded products (ETPs)</t>
  </si>
  <si>
    <t>ETP assets under management (AUM) tracking Nasdaq indexes (in billions)</t>
  </si>
  <si>
    <r>
      <rPr>
        <sz val="10"/>
        <color rgb="FF000000"/>
        <rFont val="Arial"/>
        <family val="2"/>
      </rPr>
      <t>Order intake (in millions)</t>
    </r>
    <r>
      <rPr>
        <vertAlign val="superscript"/>
        <sz val="10"/>
        <color rgb="FF000000"/>
        <rFont val="Arial"/>
        <family val="2"/>
      </rPr>
      <t>(8)</t>
    </r>
  </si>
  <si>
    <r>
      <rPr>
        <sz val="10"/>
        <color rgb="FF000000"/>
        <rFont val="Arial"/>
        <family val="2"/>
      </rPr>
      <t>Annualized recurring revenues (in millions)</t>
    </r>
    <r>
      <rPr>
        <vertAlign val="superscript"/>
        <sz val="10"/>
        <color rgb="FF000000"/>
        <rFont val="Arial"/>
        <family val="2"/>
      </rPr>
      <t>(9)</t>
    </r>
  </si>
  <si>
    <t>(1) Includes Finnish option contracts traded on EUREX Group.</t>
  </si>
  <si>
    <t>(2) Includes transactions executed on Nasdaq's, Nasdaq BX's and Nasdaq PSX's systems plus trades reported through the Financial Industry Regulatory Authority/Nasdaq Trade Reporting Facility.</t>
  </si>
  <si>
    <t>(3) Transactions executed on Nasdaq Commodities or OTC and reported for clearing to Nasdaq Commodities measured by Terawatt hours (TWh).</t>
  </si>
  <si>
    <t>(4) New listings include IPOs, including those completed on a best efforts basis, issuers that switched from other listing venues,closed-end funds and separately listed ETPs.</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</si>
  <si>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</si>
  <si>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</si>
  <si>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r>
      <t xml:space="preserve">Restructuring charges </t>
    </r>
    <r>
      <rPr>
        <vertAlign val="superscript"/>
        <sz val="10"/>
        <color rgb="FF000000"/>
        <rFont val="Arial"/>
        <family val="2"/>
      </rPr>
      <t>(3)</t>
    </r>
  </si>
  <si>
    <t>(6) Number of total listings on The Nasdaq Stock Market at period end, including 382 ETPs as of September 30,2019, 374 ETPs as of June 30, 2019, and 390 ETPs as of September 30, 2018.</t>
  </si>
  <si>
    <t>(9) Annualized Recurring Revenue, or ARR, for a given period is the annualized revenue of Market Technology support and SaaS subscription contracts. ARR is currently one of our key performance metrics to assess the health and trajectory of our business.  ARR does not have any standardized definition and is therefore unlikely to be comparable to similarly titled measures presented by other companies. ARR should be viewed independently of revenue and deferred revenue and is not intended to be combined with or to replace either of those items. ARR is not a forecast and the active contracts during the reporting period used in
calculating ARR may or may not be extended or renewed by our customers.</t>
  </si>
  <si>
    <t>Net loss on divestiture of business</t>
  </si>
  <si>
    <r>
      <t xml:space="preserve">Extinguishment of debt </t>
    </r>
    <r>
      <rPr>
        <vertAlign val="superscript"/>
        <sz val="10"/>
        <color rgb="FF000000"/>
        <rFont val="Arial"/>
        <family val="2"/>
      </rPr>
      <t>(5)</t>
    </r>
  </si>
  <si>
    <r>
      <t xml:space="preserve">Clearing default </t>
    </r>
    <r>
      <rPr>
        <vertAlign val="superscript"/>
        <sz val="10"/>
        <color rgb="FF000000"/>
        <rFont val="Arial"/>
        <family val="2"/>
      </rPr>
      <t>(6)</t>
    </r>
  </si>
  <si>
    <t>(5) For the three months ended June 30, 2019, in connection with the early extinguishment of our 5.55% senior unsecured notes, we recorded a charge of $11 million primarily related to a premium paid for early redemption. This charge is included in general, administrative and other expense in our Condensed Consolidated Statements of Income.</t>
  </si>
  <si>
    <t>(6) For the three months ended September 30, 2018, we recorded an $8 million loss related to the default of a Nasdaq Clearing member.</t>
  </si>
  <si>
    <r>
      <t xml:space="preserve">Non-GAAP operating margin </t>
    </r>
    <r>
      <rPr>
        <b/>
        <vertAlign val="superscript"/>
        <sz val="10"/>
        <color rgb="FF000000"/>
        <rFont val="Arial"/>
        <family val="2"/>
      </rPr>
      <t>(8)</t>
    </r>
  </si>
  <si>
    <t>(7) U.S. GAAP operating margin equals U.S. GAAP operating income divided by revenues less transaction-based expenses.</t>
  </si>
  <si>
    <t>(8) Non-GAAP operating margin equals non-GAAP operating income divided by revenues less transaction-based expenses.</t>
  </si>
  <si>
    <r>
      <t xml:space="preserve">Provision for notes receivable </t>
    </r>
    <r>
      <rPr>
        <vertAlign val="superscript"/>
        <sz val="10"/>
        <color rgb="FF000000"/>
        <rFont val="Arial"/>
        <family val="2"/>
      </rPr>
      <t>(4)</t>
    </r>
  </si>
  <si>
    <r>
      <t xml:space="preserve">Net income from unconsolidated investee </t>
    </r>
    <r>
      <rPr>
        <vertAlign val="superscript"/>
        <sz val="10"/>
        <color rgb="FF000000"/>
        <rFont val="Arial"/>
        <family val="2"/>
      </rPr>
      <t>(5)</t>
    </r>
  </si>
  <si>
    <r>
      <t>Net loss on divestiture of business</t>
    </r>
    <r>
      <rPr>
        <vertAlign val="superscript"/>
        <sz val="10"/>
        <color rgb="FF000000"/>
        <rFont val="Arial"/>
        <family val="2"/>
      </rPr>
      <t xml:space="preserve"> (6)</t>
    </r>
  </si>
  <si>
    <r>
      <t xml:space="preserve">Extinguishment of debt </t>
    </r>
    <r>
      <rPr>
        <vertAlign val="superscript"/>
        <sz val="10"/>
        <color rgb="FF000000"/>
        <rFont val="Arial"/>
        <family val="2"/>
      </rPr>
      <t>(7)</t>
    </r>
  </si>
  <si>
    <r>
      <t xml:space="preserve">Clearing default </t>
    </r>
    <r>
      <rPr>
        <vertAlign val="superscript"/>
        <sz val="10"/>
        <color rgb="FF000000"/>
        <rFont val="Arial"/>
        <family val="2"/>
      </rPr>
      <t>(8)</t>
    </r>
  </si>
  <si>
    <r>
      <t xml:space="preserve">Non-GAAP adjustment to the income tax provision </t>
    </r>
    <r>
      <rPr>
        <vertAlign val="superscript"/>
        <sz val="10"/>
        <color rgb="FF000000"/>
        <rFont val="Arial"/>
        <family val="2"/>
      </rPr>
      <t>(9)</t>
    </r>
  </si>
  <si>
    <r>
      <t xml:space="preserve">Impact of newly enacted U.S. tax legislation </t>
    </r>
    <r>
      <rPr>
        <vertAlign val="superscript"/>
        <sz val="10"/>
        <color rgb="FF000000"/>
        <rFont val="Arial"/>
        <family val="2"/>
      </rPr>
      <t>(10)</t>
    </r>
  </si>
  <si>
    <t>(7) For the three months ended June 30, 2019, in connection with the early extinguishment of our 5.55% senior unsecured notes, we recorded a charge of $11 million primarily related to a premium paid for early redemption. This charge is included in general, administrative and other expense in our Condensed Consolidated Statements of Income.</t>
  </si>
  <si>
    <t>(8)  For the three months ended September 30, 2018, we recorded an $8 million loss related to the default of a Nasdaq Clearing member.</t>
  </si>
  <si>
    <t>(9) The non-GAAP adjustment to the income tax provision primarily includes the tax impact of each non-GAAP adjustment.</t>
  </si>
  <si>
    <t>(10) For the three months ended September 30, 2018, we recorded a decrease to tax expense of $4 million, which reflects the remeasurement of certain deferred tax assets and liabilities associated with the impact of the Tax Cuts and Jobs Act.</t>
  </si>
  <si>
    <t xml:space="preserve">(2) We have pursued various strategic initiatives and completed acquisitions and divestitures in recent years that have resulted in expenses which would not have otherwise been incurred. These expenses generally include integration costs, as well as legal, due diligence and other third party transaction costs and will vary based on the size and frequency of the activities described above.  </t>
  </si>
  <si>
    <t>REVENUES LESS TRANSATION-BASED EXPENSES</t>
  </si>
  <si>
    <t>Weighted-average diluted common shares outstanding for earnings per share:</t>
  </si>
  <si>
    <t>(6) In April 2018, we sold our Public Relations Solutions and Digital Media Services businesses and recognized a pre-tax gain on the sale of $33 million ($14 million after tax). This includes a post-closing working capital adjustment of $8 million ($5 million after tax) recorded during the three months ended September 30, 2018.</t>
  </si>
  <si>
    <t>Total net Market Services revenues</t>
  </si>
  <si>
    <t>(3)  In September 2019, Nasdaq initiated the transition of certain technology platforms to advance the company's strategic opportunities as a technology and analytics provider and continue the realignment of certain business areas. In connection with these restructuring efforts, we are retiring certain elements of our marketplace infrastructure and technology product offerings as we implement the Nasdaq Financial Framework internally and externally. For the three months ended September 30, 2019, we recorded $30 million in charges primarily related to asset impairment charges mainly related to capitalized software. Refer to the non-GAAP information section of the earnings release for further discussion of why we consider restructuring charges to be a non-GAAP adjustment.</t>
  </si>
  <si>
    <t>(3) In September 2019, Nasdaq initiated the transition of certain technology platforms to advance the company's strategic opportunities as a technology and analytics provider and continue the realignment of certain business areas. In connection with these restructuring efforts, we are retiring certain elements of our marketplace infrastructure and technology product offerings as we implement the Nasdaq Financial Framework internally and externally. For the three months ended September 30, 2019, we recorded $30 million in charges primarily related to asset impairment charges mainly related to capitalized software. Refer to the non-GAAP information section of the earnings release for further discussion of why we consider restructuring charges to be a non-GAAP adjustment.</t>
  </si>
  <si>
    <t>(5) In February 2019, the SEC disapproved the OCC rule change that established OCC’s 2015 capital plan. Following the disapproval of the OCC capital plan, OCC suspended customer rebates and dividends to owners, including the unpaid dividend on 2018 results which Nasdaq expected to receive in March 2019.  In the relevant periods, we recognized our share of OCC's net income, which was $15 million for the three months ended September 30, 2019, $9 million for the three months ended June 30, 2019 and $5 million for the three months ended September 30, 2018.  We will continue to exclude net income related to our share of OCC’s earnings for purposes of calculating non-GAAP measures as our income on this investment will vary significantly compared to prior years. This will provide a more meaningful analysis of Nasdaq’s ongoing operating performance or comparisons in Nasdaq’s performance between periods.</t>
  </si>
  <si>
    <r>
      <t xml:space="preserve">U.S. GAAP operating margin </t>
    </r>
    <r>
      <rPr>
        <b/>
        <vertAlign val="superscript"/>
        <sz val="10"/>
        <color rgb="FF000000"/>
        <rFont val="Arial"/>
        <family val="2"/>
      </rPr>
      <t>(7)</t>
    </r>
  </si>
  <si>
    <t>(8) Total contract value of orders signed during the period.</t>
  </si>
  <si>
    <t>(4) For the three months ended September 30, 2019, we recorded a provision for notes receivable associated with the funding of technology development for the consolidated audit trail.  This charge is included in general, administrative and other expense in our Condensed Consolidated Statements of Income.</t>
  </si>
  <si>
    <t>U.S. fixed income volume ($ billions traded)</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</si>
</sst>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64" formatCode="mmmm\ d\,"/>
    <numFmt numFmtId="165" formatCode="yyyy"/>
    <numFmt numFmtId="166" formatCode="&quot;$&quot;* #,##0_);&quot;$&quot;* \(#,##0\);&quot;$&quot;* \-_);_(@_)"/>
    <numFmt numFmtId="167" formatCode="* #,##0;* \(#,##0\);* \-;_(@_)"/>
    <numFmt numFmtId="168" formatCode="&quot;$&quot;* #,##0.00_);&quot;$&quot;* \(#,##0.00\);&quot;$&quot;* \-_);_(@_)"/>
    <numFmt numFmtId="169" formatCode="* #,##0.00;* \(#,##0.00\);* \-;_(@_)"/>
    <numFmt numFmtId="170" formatCode="* #,##0.0;* \(#,##0.0\);* \-;_(@_)"/>
    <numFmt numFmtId="171" formatCode="#,##0_)%;\(#,##0\)%;\-_)\%;_(@_)"/>
    <numFmt numFmtId="172" formatCode="* #,##0.#######################;* \(#,##0.#######################\);* \-;_(@_)"/>
    <numFmt numFmtId="173" formatCode="#,##0.0_)%;\(#,##0.0\)%;\-_)\%;_(@_)"/>
    <numFmt numFmtId="174" formatCode="#,##0.#######################_)%;\(#,##0.#######################\)%;\-_)\%;_(@_)"/>
    <numFmt numFmtId="175" formatCode="&quot;$&quot;* #,##0.0_);&quot;$&quot;* \(#,##0.0\);&quot;$&quot;* \-_);_(@_)"/>
    <numFmt numFmtId="176" formatCode="&quot;$&quot;* #,##0.#######################_);&quot;$&quot;* \(#,##0.#######################\);&quot;$&quot;* \-_);_(@_)"/>
    <numFmt numFmtId="177" formatCode="* #,##0.00_);&quot;$&quot;* \(#,##0.00\);&quot;$&quot;* \-_);_(@_)"/>
  </numFmts>
  <fonts count="13" x14ac:knownFonts="1">
    <font>
      <sz val="10"/>
      <name val="Arial"/>
    </font>
    <font>
      <b/>
      <sz val="10"/>
      <color rgb="FF000000"/>
      <name val="Arial"/>
      <family val="2"/>
    </font>
    <font>
      <sz val="10"/>
      <color rgb="FF000000"/>
      <name val="Arial"/>
      <family val="2"/>
    </font>
    <font>
      <sz val="10"/>
      <name val="Arial"/>
      <family val="2"/>
    </font>
    <font>
      <b/>
      <u/>
      <sz val="10"/>
      <color rgb="FF000000"/>
      <name val="Arial"/>
      <family val="2"/>
    </font>
    <font>
      <i/>
      <u/>
      <sz val="10"/>
      <color rgb="FF000000"/>
      <name val="Arial"/>
      <family val="2"/>
    </font>
    <font>
      <sz val="8"/>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b/>
      <sz val="10"/>
      <color rgb="FF000000"/>
      <name val="Arial"/>
      <family val="2"/>
    </font>
    <font>
      <b/>
      <sz val="10"/>
      <name val="Arial"/>
      <family val="2"/>
    </font>
    <font>
      <sz val="10"/>
      <name val="Arial"/>
      <family val="2"/>
    </font>
  </fonts>
  <fills count="2">
    <fill>
      <patternFill patternType="none"/>
    </fill>
    <fill>
      <patternFill patternType="gray125"/>
    </fill>
  </fills>
  <borders count="10">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style="thin">
        <color rgb="FF000000"/>
      </top>
      <bottom style="double">
        <color rgb="FF000000"/>
      </bottom>
      <diagonal/>
    </border>
    <border>
      <left style="thin">
        <color rgb="FFFFFFFF"/>
      </left>
      <right/>
      <top/>
      <bottom/>
      <diagonal/>
    </border>
    <border>
      <left/>
      <right/>
      <top style="thin">
        <color rgb="FF000000"/>
      </top>
      <bottom style="double">
        <color indexed="64"/>
      </bottom>
      <diagonal/>
    </border>
  </borders>
  <cellStyleXfs count="1">
    <xf numFmtId="0" fontId="0" fillId="0" borderId="0"/>
  </cellStyleXfs>
  <cellXfs count="107">
    <xf numFmtId="0" fontId="0" fillId="0" borderId="0" xfId="0"/>
    <xf numFmtId="164" fontId="1" fillId="0" borderId="2" xfId="0" applyNumberFormat="1" applyFont="1" applyBorder="1" applyAlignment="1">
      <alignment horizontal="center" vertical="top" wrapText="1"/>
    </xf>
    <xf numFmtId="165" fontId="1" fillId="0" borderId="1" xfId="0" applyNumberFormat="1" applyFont="1" applyBorder="1" applyAlignment="1">
      <alignment horizontal="center" vertical="top" wrapText="1"/>
    </xf>
    <xf numFmtId="0" fontId="2" fillId="0" borderId="0" xfId="0" applyFont="1" applyAlignment="1">
      <alignment horizontal="left" vertical="top" wrapText="1"/>
    </xf>
    <xf numFmtId="166" fontId="2" fillId="0" borderId="0" xfId="0" applyNumberFormat="1" applyFont="1" applyAlignment="1">
      <alignment vertical="top" wrapText="1"/>
    </xf>
    <xf numFmtId="167" fontId="2" fillId="0" borderId="0" xfId="0" applyNumberFormat="1" applyFont="1" applyAlignment="1">
      <alignment vertical="top" wrapText="1"/>
    </xf>
    <xf numFmtId="167" fontId="2" fillId="0" borderId="1" xfId="0" applyNumberFormat="1" applyFont="1" applyBorder="1" applyAlignment="1">
      <alignment vertical="top" wrapText="1"/>
    </xf>
    <xf numFmtId="167" fontId="2" fillId="0" borderId="2" xfId="0" applyNumberFormat="1" applyFont="1" applyBorder="1" applyAlignment="1">
      <alignment vertical="top" wrapText="1"/>
    </xf>
    <xf numFmtId="167" fontId="2" fillId="0" borderId="3" xfId="0" applyNumberFormat="1" applyFont="1" applyBorder="1" applyAlignment="1">
      <alignment vertical="top" wrapText="1"/>
    </xf>
    <xf numFmtId="0" fontId="3" fillId="0" borderId="2" xfId="0" applyFont="1" applyBorder="1" applyAlignment="1">
      <alignment wrapText="1"/>
    </xf>
    <xf numFmtId="0" fontId="3" fillId="0" borderId="6" xfId="0" applyFont="1" applyBorder="1" applyAlignment="1">
      <alignment wrapText="1"/>
    </xf>
    <xf numFmtId="0" fontId="3" fillId="0" borderId="0" xfId="0" applyFont="1" applyAlignment="1">
      <alignment wrapText="1"/>
    </xf>
    <xf numFmtId="166" fontId="2" fillId="0" borderId="7" xfId="0" applyNumberFormat="1" applyFont="1" applyBorder="1" applyAlignment="1">
      <alignment vertical="top" wrapText="1"/>
    </xf>
    <xf numFmtId="164" fontId="1" fillId="0" borderId="2" xfId="0" applyNumberFormat="1" applyFont="1" applyBorder="1" applyAlignment="1">
      <alignment horizontal="center" wrapText="1"/>
    </xf>
    <xf numFmtId="165" fontId="1" fillId="0" borderId="1" xfId="0" applyNumberFormat="1" applyFont="1" applyBorder="1" applyAlignment="1">
      <alignment horizontal="center" wrapText="1"/>
    </xf>
    <xf numFmtId="0" fontId="1"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left" wrapText="1"/>
    </xf>
    <xf numFmtId="172" fontId="2" fillId="0" borderId="0" xfId="0" applyNumberFormat="1" applyFont="1" applyAlignment="1">
      <alignment wrapText="1"/>
    </xf>
    <xf numFmtId="170" fontId="2" fillId="0" borderId="0" xfId="0" applyNumberFormat="1" applyFont="1" applyAlignment="1">
      <alignment wrapText="1"/>
    </xf>
    <xf numFmtId="173" fontId="2" fillId="0" borderId="0" xfId="0" applyNumberFormat="1" applyFont="1" applyAlignment="1">
      <alignment horizontal="right" wrapText="1"/>
    </xf>
    <xf numFmtId="174" fontId="2" fillId="0" borderId="0" xfId="0" applyNumberFormat="1" applyFont="1" applyAlignment="1">
      <alignment horizontal="right" wrapText="1"/>
    </xf>
    <xf numFmtId="174" fontId="2" fillId="0" borderId="1" xfId="0" applyNumberFormat="1" applyFont="1" applyBorder="1" applyAlignment="1">
      <alignment horizontal="right" wrapText="1"/>
    </xf>
    <xf numFmtId="173" fontId="2" fillId="0" borderId="1" xfId="0" applyNumberFormat="1" applyFont="1" applyBorder="1" applyAlignment="1">
      <alignment horizontal="right" wrapText="1"/>
    </xf>
    <xf numFmtId="173" fontId="2" fillId="0" borderId="2" xfId="0" applyNumberFormat="1" applyFont="1" applyBorder="1" applyAlignment="1">
      <alignment horizontal="right" wrapText="1"/>
    </xf>
    <xf numFmtId="167" fontId="2" fillId="0" borderId="0" xfId="0" applyNumberFormat="1" applyFont="1" applyAlignment="1">
      <alignment wrapText="1"/>
    </xf>
    <xf numFmtId="169" fontId="2" fillId="0" borderId="0" xfId="0" applyNumberFormat="1" applyFont="1" applyAlignment="1">
      <alignment wrapText="1"/>
    </xf>
    <xf numFmtId="175" fontId="2" fillId="0" borderId="0" xfId="0" applyNumberFormat="1" applyFont="1" applyAlignment="1">
      <alignment wrapText="1"/>
    </xf>
    <xf numFmtId="176" fontId="2" fillId="0" borderId="0" xfId="0" applyNumberFormat="1" applyFont="1" applyAlignment="1">
      <alignment wrapText="1"/>
    </xf>
    <xf numFmtId="166" fontId="2" fillId="0" borderId="0" xfId="0" applyNumberFormat="1" applyFont="1" applyAlignment="1">
      <alignment wrapText="1"/>
    </xf>
    <xf numFmtId="0" fontId="0" fillId="0" borderId="0" xfId="0"/>
    <xf numFmtId="0" fontId="1"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Border="1" applyAlignment="1">
      <alignment wrapText="1"/>
    </xf>
    <xf numFmtId="0" fontId="0" fillId="0" borderId="0" xfId="0" applyBorder="1"/>
    <xf numFmtId="166" fontId="2" fillId="0" borderId="0" xfId="0" applyNumberFormat="1" applyFont="1" applyBorder="1" applyAlignment="1">
      <alignment vertical="top" wrapText="1"/>
    </xf>
    <xf numFmtId="0" fontId="2" fillId="0" borderId="0" xfId="0" applyFont="1" applyBorder="1" applyAlignment="1">
      <alignment horizontal="left" vertical="top" wrapText="1"/>
    </xf>
    <xf numFmtId="0" fontId="2" fillId="0" borderId="0" xfId="0" applyFont="1" applyBorder="1" applyAlignment="1">
      <alignment vertical="top" wrapText="1"/>
    </xf>
    <xf numFmtId="171" fontId="2" fillId="0" borderId="0" xfId="0" applyNumberFormat="1" applyFont="1" applyBorder="1" applyAlignment="1">
      <alignment horizontal="right" vertical="top" wrapText="1"/>
    </xf>
    <xf numFmtId="0" fontId="0" fillId="0" borderId="8" xfId="0" applyBorder="1"/>
    <xf numFmtId="167" fontId="2" fillId="0" borderId="0" xfId="0" applyNumberFormat="1" applyFont="1" applyFill="1" applyAlignment="1">
      <alignment vertical="top" wrapText="1"/>
    </xf>
    <xf numFmtId="0" fontId="11" fillId="0" borderId="0" xfId="0" applyFont="1" applyAlignment="1">
      <alignment wrapText="1"/>
    </xf>
    <xf numFmtId="167" fontId="2" fillId="0" borderId="1" xfId="0" applyNumberFormat="1" applyFont="1" applyFill="1" applyBorder="1" applyAlignment="1">
      <alignment vertical="top" wrapText="1"/>
    </xf>
    <xf numFmtId="167" fontId="2" fillId="0" borderId="3" xfId="0" applyNumberFormat="1" applyFont="1" applyFill="1" applyBorder="1" applyAlignment="1">
      <alignment vertical="top" wrapText="1"/>
    </xf>
    <xf numFmtId="167" fontId="2" fillId="0" borderId="2" xfId="0" applyNumberFormat="1" applyFont="1" applyFill="1" applyBorder="1" applyAlignment="1">
      <alignment vertical="top" wrapText="1"/>
    </xf>
    <xf numFmtId="166" fontId="2" fillId="0" borderId="7" xfId="0" applyNumberFormat="1" applyFont="1" applyFill="1" applyBorder="1" applyAlignment="1">
      <alignment vertical="top" wrapText="1"/>
    </xf>
    <xf numFmtId="0" fontId="3" fillId="0" borderId="6" xfId="0" applyFont="1" applyFill="1" applyBorder="1" applyAlignment="1">
      <alignment wrapText="1"/>
    </xf>
    <xf numFmtId="166" fontId="2" fillId="0" borderId="0" xfId="0" applyNumberFormat="1" applyFont="1" applyFill="1" applyAlignment="1">
      <alignment vertical="top" wrapText="1"/>
    </xf>
    <xf numFmtId="0" fontId="3" fillId="0" borderId="2" xfId="0" applyFont="1" applyFill="1" applyBorder="1" applyAlignment="1">
      <alignment wrapText="1"/>
    </xf>
    <xf numFmtId="0" fontId="0" fillId="0" borderId="0" xfId="0" applyAlignment="1">
      <alignment vertical="top"/>
    </xf>
    <xf numFmtId="0" fontId="0" fillId="0" borderId="0" xfId="0"/>
    <xf numFmtId="0" fontId="0" fillId="0" borderId="0" xfId="0" applyBorder="1"/>
    <xf numFmtId="0" fontId="3" fillId="0" borderId="0" xfId="0" applyFont="1" applyBorder="1" applyAlignment="1">
      <alignment wrapText="1"/>
    </xf>
    <xf numFmtId="0" fontId="0" fillId="0" borderId="0" xfId="0"/>
    <xf numFmtId="0" fontId="0" fillId="0" borderId="0" xfId="0" applyAlignment="1"/>
    <xf numFmtId="0" fontId="0" fillId="0" borderId="0" xfId="0" applyFill="1" applyAlignment="1"/>
    <xf numFmtId="177" fontId="2" fillId="0" borderId="0" xfId="0" applyNumberFormat="1" applyFont="1" applyFill="1" applyAlignment="1">
      <alignment vertical="top" wrapText="1"/>
    </xf>
    <xf numFmtId="0" fontId="0" fillId="0" borderId="0" xfId="0" applyFill="1"/>
    <xf numFmtId="0" fontId="2" fillId="0" borderId="0" xfId="0" applyFont="1" applyFill="1" applyAlignment="1">
      <alignment horizontal="left" vertical="top" wrapText="1"/>
    </xf>
    <xf numFmtId="164" fontId="1" fillId="0" borderId="2"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0" fontId="3" fillId="0" borderId="0" xfId="0" applyFont="1" applyFill="1" applyAlignment="1">
      <alignment wrapText="1"/>
    </xf>
    <xf numFmtId="0" fontId="9" fillId="0" borderId="0" xfId="0" applyFont="1" applyFill="1" applyAlignment="1">
      <alignment horizontal="left" vertical="top" wrapText="1"/>
    </xf>
    <xf numFmtId="168" fontId="2" fillId="0" borderId="0" xfId="0" applyNumberFormat="1" applyFont="1" applyFill="1" applyAlignment="1">
      <alignment vertical="top" wrapText="1"/>
    </xf>
    <xf numFmtId="168" fontId="2" fillId="0" borderId="7" xfId="0" applyNumberFormat="1" applyFont="1" applyFill="1" applyBorder="1" applyAlignment="1">
      <alignment vertical="top" wrapText="1"/>
    </xf>
    <xf numFmtId="170" fontId="2" fillId="0" borderId="0" xfId="0" applyNumberFormat="1" applyFont="1" applyFill="1" applyAlignment="1">
      <alignment vertical="top" wrapText="1"/>
    </xf>
    <xf numFmtId="167" fontId="2" fillId="0" borderId="0" xfId="0" applyNumberFormat="1" applyFont="1" applyFill="1" applyAlignment="1">
      <alignment wrapText="1"/>
    </xf>
    <xf numFmtId="164" fontId="1" fillId="0" borderId="0" xfId="0" applyNumberFormat="1" applyFont="1" applyFill="1" applyAlignment="1">
      <alignment horizontal="center" vertical="top" wrapText="1"/>
    </xf>
    <xf numFmtId="0" fontId="1" fillId="0" borderId="2" xfId="0" applyFont="1" applyFill="1" applyBorder="1" applyAlignment="1">
      <alignment horizontal="center" vertical="top" wrapText="1"/>
    </xf>
    <xf numFmtId="0" fontId="1" fillId="0" borderId="0" xfId="0" applyFont="1" applyFill="1" applyAlignment="1">
      <alignment horizontal="left" vertical="top" wrapText="1"/>
    </xf>
    <xf numFmtId="0" fontId="2" fillId="0" borderId="2" xfId="0" applyFont="1" applyFill="1" applyBorder="1" applyAlignment="1">
      <alignment horizontal="left" vertical="top" wrapText="1"/>
    </xf>
    <xf numFmtId="166" fontId="2" fillId="0" borderId="4" xfId="0" applyNumberFormat="1" applyFont="1" applyFill="1" applyBorder="1" applyAlignment="1">
      <alignment vertical="top" wrapText="1"/>
    </xf>
    <xf numFmtId="167" fontId="1" fillId="0" borderId="1" xfId="0" applyNumberFormat="1" applyFont="1" applyFill="1" applyBorder="1" applyAlignment="1">
      <alignment vertical="top" wrapText="1"/>
    </xf>
    <xf numFmtId="168" fontId="2" fillId="0" borderId="4" xfId="0" applyNumberFormat="1" applyFont="1" applyFill="1" applyBorder="1" applyAlignment="1">
      <alignment vertical="top" wrapText="1"/>
    </xf>
    <xf numFmtId="0" fontId="2" fillId="0" borderId="5" xfId="0" applyFont="1" applyFill="1" applyBorder="1" applyAlignment="1">
      <alignment vertical="top" wrapText="1"/>
    </xf>
    <xf numFmtId="169" fontId="2" fillId="0" borderId="5" xfId="0" applyNumberFormat="1" applyFont="1" applyFill="1" applyBorder="1" applyAlignment="1">
      <alignment vertical="top" wrapText="1"/>
    </xf>
    <xf numFmtId="168" fontId="2" fillId="0" borderId="5" xfId="0" applyNumberFormat="1" applyFont="1" applyFill="1" applyBorder="1" applyAlignment="1">
      <alignment vertical="top" wrapText="1"/>
    </xf>
    <xf numFmtId="0" fontId="2" fillId="0" borderId="6" xfId="0" applyFont="1" applyFill="1" applyBorder="1" applyAlignment="1">
      <alignment horizontal="left" vertical="top" wrapText="1"/>
    </xf>
    <xf numFmtId="166" fontId="2" fillId="0" borderId="9" xfId="0" applyNumberFormat="1" applyFont="1" applyBorder="1" applyAlignment="1">
      <alignment vertical="top" wrapText="1"/>
    </xf>
    <xf numFmtId="0" fontId="2" fillId="0" borderId="0" xfId="0" applyFont="1" applyFill="1" applyAlignment="1">
      <alignment horizontal="left" wrapText="1"/>
    </xf>
    <xf numFmtId="0" fontId="0" fillId="0" borderId="0" xfId="0" applyFill="1"/>
    <xf numFmtId="0" fontId="1"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1" fillId="0" borderId="1" xfId="0" applyFont="1" applyBorder="1" applyAlignment="1">
      <alignment horizontal="center" vertical="top" wrapText="1"/>
    </xf>
    <xf numFmtId="0" fontId="0" fillId="0" borderId="0" xfId="0"/>
    <xf numFmtId="0" fontId="1" fillId="0" borderId="0" xfId="0" applyFont="1" applyAlignment="1">
      <alignment horizontal="center"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Fill="1" applyAlignment="1">
      <alignment horizontal="left" vertical="top" wrapText="1"/>
    </xf>
    <xf numFmtId="0" fontId="12" fillId="0" borderId="0" xfId="0" applyFont="1" applyFill="1"/>
    <xf numFmtId="0" fontId="0" fillId="0" borderId="0" xfId="0" applyBorder="1"/>
    <xf numFmtId="0" fontId="1" fillId="0" borderId="0" xfId="0" applyFont="1" applyBorder="1" applyAlignment="1">
      <alignment horizontal="left" vertical="top" wrapText="1"/>
    </xf>
    <xf numFmtId="0" fontId="10"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wrapText="1"/>
    </xf>
    <xf numFmtId="0" fontId="9" fillId="0" borderId="0" xfId="0" applyFont="1" applyBorder="1" applyAlignment="1">
      <alignment horizontal="left" vertical="top" wrapText="1"/>
    </xf>
    <xf numFmtId="0" fontId="3"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Fill="1" applyBorder="1" applyAlignment="1">
      <alignment wrapText="1"/>
    </xf>
    <xf numFmtId="0" fontId="1" fillId="0" borderId="0" xfId="0" applyFont="1" applyAlignment="1">
      <alignment horizontal="center" wrapText="1"/>
    </xf>
    <xf numFmtId="0" fontId="4" fillId="0" borderId="0" xfId="0" applyFont="1" applyAlignment="1">
      <alignment horizontal="left" wrapText="1"/>
    </xf>
    <xf numFmtId="0" fontId="1" fillId="0" borderId="1" xfId="0" applyFont="1" applyBorder="1" applyAlignment="1">
      <alignment horizontal="center" wrapText="1"/>
    </xf>
    <xf numFmtId="0" fontId="6" fillId="0" borderId="0" xfId="0" applyFont="1" applyAlignment="1">
      <alignment horizontal="left" vertical="top" wrapText="1"/>
    </xf>
    <xf numFmtId="0" fontId="0" fillId="0" borderId="0" xfId="0" applyAlignment="1">
      <alignment vertical="top"/>
    </xf>
  </cellXfs>
  <cellStyles count="1">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tabSelected="1" showRuler="0" workbookViewId="0">
      <selection activeCell="A22" sqref="A22:B22"/>
    </sheetView>
  </sheetViews>
  <sheetFormatPr defaultColWidth="13.33203125" defaultRowHeight="13.2" x14ac:dyDescent="0.25"/>
  <cols>
    <col min="1" max="1" width="2.33203125" style="57" customWidth="1"/>
    <col min="2" max="2" width="54.6640625" style="57" customWidth="1"/>
    <col min="3" max="3" width="18.33203125" style="57" customWidth="1"/>
    <col min="4" max="4" width="1.88671875" style="57" customWidth="1"/>
    <col min="5" max="5" width="18.33203125" style="57" customWidth="1"/>
    <col min="6" max="6" width="1.88671875" style="57" customWidth="1"/>
    <col min="7" max="7" width="18.33203125" style="57" customWidth="1"/>
    <col min="8" max="8" width="1.88671875" style="57" customWidth="1"/>
    <col min="9" max="9" width="20.109375" style="57" hidden="1" customWidth="1"/>
    <col min="10" max="10" width="2.33203125" style="57" hidden="1" customWidth="1"/>
    <col min="11" max="11" width="20.109375" style="57" hidden="1" customWidth="1"/>
    <col min="12" max="20" width="20.109375" style="57" customWidth="1"/>
    <col min="21" max="16384" width="13.33203125" style="57"/>
  </cols>
  <sheetData>
    <row r="1" spans="1:11" ht="13.35" customHeight="1" x14ac:dyDescent="0.25">
      <c r="A1" s="82" t="s">
        <v>0</v>
      </c>
      <c r="B1" s="80"/>
      <c r="C1" s="80"/>
      <c r="D1" s="80"/>
      <c r="E1" s="80"/>
      <c r="F1" s="80"/>
      <c r="G1" s="80"/>
      <c r="H1" s="80"/>
      <c r="I1" s="80"/>
      <c r="J1" s="80"/>
      <c r="K1" s="80"/>
    </row>
    <row r="2" spans="1:11" ht="13.35" customHeight="1" x14ac:dyDescent="0.25">
      <c r="A2" s="82" t="s">
        <v>1</v>
      </c>
      <c r="B2" s="80"/>
      <c r="C2" s="80"/>
      <c r="D2" s="80"/>
      <c r="E2" s="80"/>
      <c r="F2" s="80"/>
      <c r="G2" s="80"/>
      <c r="H2" s="80"/>
      <c r="I2" s="80"/>
      <c r="J2" s="80"/>
      <c r="K2" s="80"/>
    </row>
    <row r="3" spans="1:11" ht="13.35" customHeight="1" x14ac:dyDescent="0.25">
      <c r="A3" s="82" t="s">
        <v>2</v>
      </c>
      <c r="B3" s="80"/>
      <c r="C3" s="80"/>
      <c r="D3" s="80"/>
      <c r="E3" s="80"/>
      <c r="F3" s="80"/>
      <c r="G3" s="80"/>
      <c r="H3" s="80"/>
      <c r="I3" s="80"/>
      <c r="J3" s="80"/>
      <c r="K3" s="80"/>
    </row>
    <row r="4" spans="1:11" ht="13.35" customHeight="1" x14ac:dyDescent="0.25">
      <c r="A4" s="82" t="s">
        <v>3</v>
      </c>
      <c r="B4" s="80"/>
      <c r="C4" s="80"/>
      <c r="D4" s="80"/>
      <c r="E4" s="80"/>
      <c r="F4" s="80"/>
      <c r="G4" s="80"/>
      <c r="H4" s="80"/>
      <c r="I4" s="80"/>
      <c r="J4" s="80"/>
      <c r="K4" s="80"/>
    </row>
    <row r="5" spans="1:11" ht="14.1" customHeight="1" x14ac:dyDescent="0.25">
      <c r="A5" s="80"/>
      <c r="B5" s="80"/>
    </row>
    <row r="6" spans="1:11" ht="14.1" customHeight="1" x14ac:dyDescent="0.25">
      <c r="A6" s="80"/>
      <c r="B6" s="80"/>
      <c r="C6" s="81" t="s">
        <v>4</v>
      </c>
      <c r="D6" s="80"/>
      <c r="E6" s="80"/>
      <c r="F6" s="80"/>
      <c r="G6" s="80"/>
      <c r="I6" s="81" t="s">
        <v>5</v>
      </c>
      <c r="J6" s="80"/>
      <c r="K6" s="80"/>
    </row>
    <row r="7" spans="1:11" ht="14.1" customHeight="1" x14ac:dyDescent="0.25">
      <c r="A7" s="80"/>
      <c r="B7" s="80"/>
      <c r="C7" s="59">
        <v>43738</v>
      </c>
      <c r="D7" s="48"/>
      <c r="E7" s="59">
        <v>43646</v>
      </c>
      <c r="F7" s="48"/>
      <c r="G7" s="59">
        <v>43373</v>
      </c>
      <c r="I7" s="59">
        <v>43738</v>
      </c>
      <c r="K7" s="59" t="s">
        <v>6</v>
      </c>
    </row>
    <row r="8" spans="1:11" ht="14.1" customHeight="1" x14ac:dyDescent="0.25">
      <c r="A8" s="80"/>
      <c r="B8" s="80"/>
      <c r="C8" s="60">
        <v>43738</v>
      </c>
      <c r="E8" s="60">
        <v>43646</v>
      </c>
      <c r="G8" s="60">
        <v>43373</v>
      </c>
      <c r="I8" s="60">
        <v>43738</v>
      </c>
      <c r="K8" s="60" t="s">
        <v>6</v>
      </c>
    </row>
    <row r="9" spans="1:11" ht="14.1" customHeight="1" x14ac:dyDescent="0.25">
      <c r="A9" s="83" t="s">
        <v>7</v>
      </c>
      <c r="B9" s="80"/>
      <c r="C9" s="48"/>
      <c r="E9" s="48"/>
      <c r="G9" s="48"/>
      <c r="I9" s="48"/>
      <c r="K9" s="48"/>
    </row>
    <row r="10" spans="1:11" ht="14.1" customHeight="1" x14ac:dyDescent="0.25">
      <c r="A10" s="84" t="s">
        <v>8</v>
      </c>
      <c r="B10" s="80"/>
      <c r="C10" s="47">
        <v>690</v>
      </c>
      <c r="E10" s="47">
        <v>665</v>
      </c>
      <c r="G10" s="47">
        <v>586</v>
      </c>
      <c r="I10" s="40">
        <v>1995</v>
      </c>
      <c r="K10" s="40">
        <v>1968</v>
      </c>
    </row>
    <row r="11" spans="1:11" ht="14.1" customHeight="1" x14ac:dyDescent="0.25">
      <c r="A11" s="84" t="s">
        <v>9</v>
      </c>
      <c r="B11" s="80"/>
    </row>
    <row r="12" spans="1:11" ht="14.1" customHeight="1" x14ac:dyDescent="0.25">
      <c r="A12" s="84" t="s">
        <v>10</v>
      </c>
      <c r="B12" s="80"/>
      <c r="C12" s="40">
        <v>-349</v>
      </c>
      <c r="E12" s="40">
        <v>-331</v>
      </c>
      <c r="G12" s="40">
        <v>-293</v>
      </c>
      <c r="I12" s="40">
        <v>-1012</v>
      </c>
      <c r="K12" s="40">
        <v>-947</v>
      </c>
    </row>
    <row r="13" spans="1:11" ht="14.1" customHeight="1" x14ac:dyDescent="0.25">
      <c r="A13" s="84" t="s">
        <v>11</v>
      </c>
      <c r="B13" s="80"/>
      <c r="C13" s="42">
        <v>-115</v>
      </c>
      <c r="E13" s="42">
        <v>-107</v>
      </c>
      <c r="G13" s="42">
        <v>-71</v>
      </c>
      <c r="I13" s="42">
        <v>-296</v>
      </c>
      <c r="K13" s="42">
        <v>-312</v>
      </c>
    </row>
    <row r="14" spans="1:11" ht="14.1" customHeight="1" x14ac:dyDescent="0.25">
      <c r="A14" s="84" t="s">
        <v>12</v>
      </c>
      <c r="B14" s="80"/>
      <c r="C14" s="44">
        <f>SUM(C10:C13)</f>
        <v>226</v>
      </c>
      <c r="E14" s="44">
        <f>SUM(E10:E13)</f>
        <v>227</v>
      </c>
      <c r="G14" s="44">
        <f>SUM(G10:G13)</f>
        <v>222</v>
      </c>
      <c r="I14" s="44">
        <f>SUM(I10:I13)</f>
        <v>687</v>
      </c>
      <c r="K14" s="44">
        <f>SUM(K10:K13)</f>
        <v>709</v>
      </c>
    </row>
    <row r="15" spans="1:11" ht="14.1" customHeight="1" x14ac:dyDescent="0.25">
      <c r="A15" s="84" t="s">
        <v>13</v>
      </c>
      <c r="B15" s="80"/>
      <c r="C15" s="40">
        <v>124</v>
      </c>
      <c r="E15" s="40">
        <v>123</v>
      </c>
      <c r="G15" s="40">
        <v>121</v>
      </c>
      <c r="I15" s="40">
        <v>368</v>
      </c>
      <c r="K15" s="40">
        <v>364</v>
      </c>
    </row>
    <row r="16" spans="1:11" ht="14.1" customHeight="1" x14ac:dyDescent="0.25">
      <c r="A16" s="84" t="s">
        <v>14</v>
      </c>
      <c r="B16" s="80"/>
      <c r="C16" s="40">
        <v>198</v>
      </c>
      <c r="E16" s="40">
        <v>194</v>
      </c>
      <c r="G16" s="40">
        <v>179</v>
      </c>
      <c r="I16" s="40">
        <v>585</v>
      </c>
      <c r="K16" s="40">
        <v>528</v>
      </c>
    </row>
    <row r="17" spans="1:11" ht="14.1" customHeight="1" x14ac:dyDescent="0.25">
      <c r="A17" s="84" t="s">
        <v>15</v>
      </c>
      <c r="B17" s="80"/>
      <c r="C17" s="40">
        <v>84</v>
      </c>
      <c r="E17" s="40">
        <v>79</v>
      </c>
      <c r="G17" s="40">
        <v>68</v>
      </c>
      <c r="I17" s="40">
        <v>239</v>
      </c>
      <c r="K17" s="40">
        <v>194</v>
      </c>
    </row>
    <row r="18" spans="1:11" ht="14.1" customHeight="1" x14ac:dyDescent="0.25">
      <c r="A18" s="84" t="s">
        <v>16</v>
      </c>
      <c r="B18" s="80"/>
      <c r="C18" s="42">
        <v>0</v>
      </c>
      <c r="E18" s="42">
        <v>0</v>
      </c>
      <c r="G18" s="42">
        <v>10</v>
      </c>
      <c r="I18" s="42">
        <v>10</v>
      </c>
      <c r="K18" s="42">
        <v>87</v>
      </c>
    </row>
    <row r="19" spans="1:11" ht="14.1" customHeight="1" x14ac:dyDescent="0.25">
      <c r="A19" s="69" t="s">
        <v>17</v>
      </c>
      <c r="B19" s="69" t="s">
        <v>18</v>
      </c>
      <c r="C19" s="43">
        <f>C14+SUM(C15:C18)</f>
        <v>632</v>
      </c>
      <c r="E19" s="43">
        <f>E14+SUM(E15:E18)</f>
        <v>623</v>
      </c>
      <c r="G19" s="43">
        <f>G14+SUM(G15:G18)</f>
        <v>600</v>
      </c>
      <c r="I19" s="43">
        <f>I14+SUM(I15:I18)</f>
        <v>1889</v>
      </c>
      <c r="K19" s="43">
        <f>K14+SUM(K15:K18)</f>
        <v>1882</v>
      </c>
    </row>
    <row r="20" spans="1:11" ht="14.1" customHeight="1" x14ac:dyDescent="0.25">
      <c r="A20" s="80"/>
      <c r="B20" s="80"/>
      <c r="C20" s="48"/>
      <c r="E20" s="48"/>
      <c r="G20" s="48"/>
      <c r="I20" s="48"/>
      <c r="K20" s="48"/>
    </row>
    <row r="21" spans="1:11" ht="14.1" customHeight="1" x14ac:dyDescent="0.25">
      <c r="A21" s="83" t="s">
        <v>19</v>
      </c>
      <c r="B21" s="80"/>
    </row>
    <row r="22" spans="1:11" ht="14.1" customHeight="1" x14ac:dyDescent="0.25">
      <c r="A22" s="84" t="s">
        <v>20</v>
      </c>
      <c r="B22" s="80"/>
      <c r="C22" s="40">
        <v>175</v>
      </c>
      <c r="E22" s="40">
        <v>169</v>
      </c>
      <c r="G22" s="40">
        <v>164</v>
      </c>
      <c r="I22" s="40">
        <v>518</v>
      </c>
      <c r="K22" s="40">
        <v>534</v>
      </c>
    </row>
    <row r="23" spans="1:11" ht="14.1" customHeight="1" x14ac:dyDescent="0.25">
      <c r="A23" s="84" t="s">
        <v>21</v>
      </c>
      <c r="B23" s="80"/>
      <c r="C23" s="40">
        <v>31</v>
      </c>
      <c r="E23" s="40">
        <v>30</v>
      </c>
      <c r="G23" s="40">
        <v>33</v>
      </c>
      <c r="I23" s="40">
        <v>99</v>
      </c>
      <c r="K23" s="40">
        <v>105</v>
      </c>
    </row>
    <row r="24" spans="1:11" ht="14.1" customHeight="1" x14ac:dyDescent="0.25">
      <c r="A24" s="84" t="s">
        <v>22</v>
      </c>
      <c r="B24" s="80"/>
      <c r="C24" s="40">
        <v>33</v>
      </c>
      <c r="E24" s="40">
        <v>33</v>
      </c>
      <c r="G24" s="40">
        <v>32</v>
      </c>
      <c r="I24" s="40">
        <v>98</v>
      </c>
      <c r="K24" s="40">
        <v>94</v>
      </c>
    </row>
    <row r="25" spans="1:11" ht="14.1" customHeight="1" x14ac:dyDescent="0.25">
      <c r="A25" s="84" t="s">
        <v>23</v>
      </c>
      <c r="B25" s="80"/>
      <c r="C25" s="40">
        <v>24</v>
      </c>
      <c r="E25" s="40">
        <v>24</v>
      </c>
      <c r="G25" s="40">
        <v>23</v>
      </c>
      <c r="I25" s="40">
        <v>72</v>
      </c>
      <c r="K25" s="40">
        <v>72</v>
      </c>
    </row>
    <row r="26" spans="1:11" ht="14.1" customHeight="1" x14ac:dyDescent="0.25">
      <c r="A26" s="84" t="s">
        <v>24</v>
      </c>
      <c r="B26" s="80"/>
      <c r="C26" s="40">
        <v>40</v>
      </c>
      <c r="E26" s="40">
        <v>40</v>
      </c>
      <c r="G26" s="40">
        <v>28</v>
      </c>
      <c r="I26" s="40">
        <v>75</v>
      </c>
      <c r="K26" s="40">
        <v>73</v>
      </c>
    </row>
    <row r="27" spans="1:11" ht="14.1" customHeight="1" x14ac:dyDescent="0.25">
      <c r="A27" s="84" t="s">
        <v>25</v>
      </c>
      <c r="B27" s="80"/>
      <c r="C27" s="40">
        <v>8</v>
      </c>
      <c r="E27" s="40">
        <v>10</v>
      </c>
      <c r="G27" s="40">
        <v>7</v>
      </c>
      <c r="I27" s="40">
        <v>29</v>
      </c>
      <c r="K27" s="40">
        <v>27</v>
      </c>
    </row>
    <row r="28" spans="1:11" ht="14.1" customHeight="1" x14ac:dyDescent="0.25">
      <c r="A28" s="84" t="s">
        <v>26</v>
      </c>
      <c r="B28" s="80"/>
      <c r="C28" s="40">
        <v>47</v>
      </c>
      <c r="E28" s="40">
        <v>48</v>
      </c>
      <c r="G28" s="40">
        <v>53</v>
      </c>
      <c r="I28" s="40">
        <v>143</v>
      </c>
      <c r="K28" s="40">
        <v>159</v>
      </c>
    </row>
    <row r="29" spans="1:11" ht="14.1" customHeight="1" x14ac:dyDescent="0.25">
      <c r="A29" s="84" t="s">
        <v>27</v>
      </c>
      <c r="B29" s="80"/>
      <c r="C29" s="40">
        <v>8</v>
      </c>
      <c r="E29" s="40">
        <v>8</v>
      </c>
      <c r="G29" s="40">
        <v>8</v>
      </c>
      <c r="I29" s="40">
        <v>23</v>
      </c>
      <c r="K29" s="40">
        <v>24</v>
      </c>
    </row>
    <row r="30" spans="1:11" ht="14.1" customHeight="1" x14ac:dyDescent="0.25">
      <c r="A30" s="84" t="s">
        <v>28</v>
      </c>
      <c r="B30" s="80"/>
      <c r="C30" s="40">
        <v>10</v>
      </c>
      <c r="E30" s="40">
        <v>5</v>
      </c>
      <c r="G30" s="40">
        <v>6</v>
      </c>
      <c r="I30" s="40">
        <v>25</v>
      </c>
      <c r="K30" s="40">
        <v>7</v>
      </c>
    </row>
    <row r="31" spans="1:11" ht="14.1" customHeight="1" x14ac:dyDescent="0.25">
      <c r="A31" s="84" t="s">
        <v>29</v>
      </c>
      <c r="B31" s="80"/>
      <c r="C31" s="42">
        <v>30</v>
      </c>
      <c r="E31" s="42">
        <v>0</v>
      </c>
      <c r="G31" s="42">
        <v>0</v>
      </c>
      <c r="I31" s="42">
        <v>30</v>
      </c>
      <c r="K31" s="42">
        <v>0</v>
      </c>
    </row>
    <row r="32" spans="1:11" ht="14.1" customHeight="1" x14ac:dyDescent="0.25">
      <c r="A32" s="69" t="s">
        <v>17</v>
      </c>
      <c r="B32" s="69" t="s">
        <v>30</v>
      </c>
      <c r="C32" s="43">
        <f>SUM(C22:C31)</f>
        <v>406</v>
      </c>
      <c r="E32" s="43">
        <f>SUM(E22:E31)</f>
        <v>367</v>
      </c>
      <c r="G32" s="43">
        <f>SUM(G22:G31)</f>
        <v>354</v>
      </c>
      <c r="I32" s="43">
        <f>SUM(I22:I31)</f>
        <v>1112</v>
      </c>
      <c r="K32" s="43">
        <f>SUM(K22:K31)</f>
        <v>1095</v>
      </c>
    </row>
    <row r="33" spans="1:11" ht="14.1" customHeight="1" x14ac:dyDescent="0.25">
      <c r="A33" s="83" t="s">
        <v>31</v>
      </c>
      <c r="B33" s="80"/>
      <c r="C33" s="44">
        <f>C19-C32</f>
        <v>226</v>
      </c>
      <c r="E33" s="44">
        <f>E19-E32</f>
        <v>256</v>
      </c>
      <c r="G33" s="44">
        <f>G19-G32</f>
        <v>246</v>
      </c>
      <c r="I33" s="44">
        <f>I19-I32</f>
        <v>777</v>
      </c>
      <c r="K33" s="44">
        <f>K19-K32</f>
        <v>787</v>
      </c>
    </row>
    <row r="34" spans="1:11" ht="14.1" customHeight="1" x14ac:dyDescent="0.25">
      <c r="A34" s="84" t="s">
        <v>32</v>
      </c>
      <c r="B34" s="80"/>
      <c r="C34" s="40">
        <v>3</v>
      </c>
      <c r="E34" s="40">
        <v>3</v>
      </c>
      <c r="G34" s="40">
        <v>3</v>
      </c>
      <c r="I34" s="40">
        <v>8</v>
      </c>
      <c r="K34" s="40">
        <v>8</v>
      </c>
    </row>
    <row r="35" spans="1:11" ht="14.1" customHeight="1" x14ac:dyDescent="0.25">
      <c r="A35" s="84" t="s">
        <v>33</v>
      </c>
      <c r="B35" s="80"/>
      <c r="C35" s="40">
        <v>-29</v>
      </c>
      <c r="E35" s="40">
        <v>-31</v>
      </c>
      <c r="G35" s="40">
        <v>-38</v>
      </c>
      <c r="I35" s="40">
        <v>-97</v>
      </c>
      <c r="K35" s="40">
        <v>-112</v>
      </c>
    </row>
    <row r="36" spans="1:11" ht="14.1" customHeight="1" x14ac:dyDescent="0.25">
      <c r="A36" s="84" t="s">
        <v>189</v>
      </c>
      <c r="B36" s="80"/>
      <c r="C36" s="40">
        <v>0</v>
      </c>
      <c r="E36" s="40">
        <v>0</v>
      </c>
      <c r="G36" s="40">
        <v>-8</v>
      </c>
      <c r="I36" s="40">
        <v>27</v>
      </c>
      <c r="K36" s="40">
        <v>33</v>
      </c>
    </row>
    <row r="37" spans="1:11" ht="14.1" customHeight="1" x14ac:dyDescent="0.25">
      <c r="A37" s="84" t="s">
        <v>34</v>
      </c>
      <c r="B37" s="80"/>
      <c r="C37" s="40">
        <v>0</v>
      </c>
      <c r="E37" s="40">
        <v>1</v>
      </c>
      <c r="G37" s="40">
        <v>0</v>
      </c>
      <c r="I37" s="40">
        <v>1</v>
      </c>
      <c r="K37" s="40">
        <v>7</v>
      </c>
    </row>
    <row r="38" spans="1:11" ht="14.1" customHeight="1" x14ac:dyDescent="0.25">
      <c r="A38" s="84" t="s">
        <v>35</v>
      </c>
      <c r="B38" s="80"/>
      <c r="C38" s="42">
        <v>15</v>
      </c>
      <c r="E38" s="42">
        <v>10</v>
      </c>
      <c r="G38" s="42">
        <v>6</v>
      </c>
      <c r="I38" s="42">
        <v>71</v>
      </c>
      <c r="K38" s="42">
        <v>13</v>
      </c>
    </row>
    <row r="39" spans="1:11" ht="14.1" customHeight="1" x14ac:dyDescent="0.25">
      <c r="A39" s="83" t="s">
        <v>36</v>
      </c>
      <c r="B39" s="80"/>
      <c r="C39" s="44">
        <f>SUM(C34:C38)+C33</f>
        <v>215</v>
      </c>
      <c r="E39" s="44">
        <f>SUM(E34:E38)+E33</f>
        <v>239</v>
      </c>
      <c r="G39" s="44">
        <f>SUM(G34:G38)+G33</f>
        <v>209</v>
      </c>
      <c r="I39" s="44">
        <f>SUM(I34:I38)+I33</f>
        <v>787</v>
      </c>
      <c r="K39" s="44">
        <f>SUM(K34:K38)+K33</f>
        <v>736</v>
      </c>
    </row>
    <row r="40" spans="1:11" ht="14.1" customHeight="1" x14ac:dyDescent="0.25">
      <c r="A40" s="84" t="s">
        <v>37</v>
      </c>
      <c r="B40" s="80"/>
      <c r="C40" s="42">
        <v>65</v>
      </c>
      <c r="E40" s="42">
        <v>65</v>
      </c>
      <c r="G40" s="42">
        <v>46</v>
      </c>
      <c r="I40" s="42">
        <v>201</v>
      </c>
      <c r="K40" s="42">
        <v>234</v>
      </c>
    </row>
    <row r="41" spans="1:11" ht="14.1" customHeight="1" x14ac:dyDescent="0.25">
      <c r="A41" s="80"/>
      <c r="B41" s="80"/>
      <c r="C41" s="48"/>
      <c r="E41" s="48"/>
      <c r="G41" s="48"/>
      <c r="I41" s="70"/>
      <c r="K41" s="70"/>
    </row>
    <row r="42" spans="1:11" ht="14.1" customHeight="1" x14ac:dyDescent="0.25">
      <c r="A42" s="83" t="s">
        <v>38</v>
      </c>
      <c r="B42" s="80"/>
      <c r="C42" s="71">
        <f>C39-C40</f>
        <v>150</v>
      </c>
      <c r="E42" s="71">
        <f>E39-E40</f>
        <v>174</v>
      </c>
      <c r="G42" s="71">
        <f>G39-G40</f>
        <v>163</v>
      </c>
      <c r="I42" s="42">
        <f>I39-I40</f>
        <v>586</v>
      </c>
      <c r="K42" s="72">
        <f>K39-K40</f>
        <v>502</v>
      </c>
    </row>
    <row r="43" spans="1:11" ht="14.1" customHeight="1" x14ac:dyDescent="0.25">
      <c r="A43" s="80"/>
      <c r="B43" s="80"/>
      <c r="C43" s="46"/>
      <c r="E43" s="46"/>
      <c r="G43" s="46"/>
      <c r="I43" s="48"/>
      <c r="K43" s="48"/>
    </row>
    <row r="44" spans="1:11" ht="14.1" customHeight="1" x14ac:dyDescent="0.25">
      <c r="A44" s="83" t="s">
        <v>39</v>
      </c>
      <c r="B44" s="80"/>
    </row>
    <row r="45" spans="1:11" ht="14.1" customHeight="1" x14ac:dyDescent="0.25">
      <c r="A45" s="84" t="s">
        <v>40</v>
      </c>
      <c r="B45" s="80"/>
      <c r="C45" s="73">
        <f>C42/C51</f>
        <v>0.91296409007912349</v>
      </c>
      <c r="E45" s="73">
        <f>E42/E51</f>
        <v>1.0507246376811594</v>
      </c>
      <c r="G45" s="73">
        <f>G42/G51</f>
        <v>0.99269183922046289</v>
      </c>
      <c r="I45" s="74" t="e">
        <f>I42/I51-0.01</f>
        <v>#DIV/0!</v>
      </c>
      <c r="K45" s="75">
        <f>K42/K51</f>
        <v>3.031400966183575</v>
      </c>
    </row>
    <row r="46" spans="1:11" ht="14.1" customHeight="1" x14ac:dyDescent="0.25">
      <c r="A46" s="84" t="s">
        <v>41</v>
      </c>
      <c r="B46" s="80"/>
      <c r="C46" s="76">
        <f>C42/C52</f>
        <v>0.89820359281437123</v>
      </c>
      <c r="E46" s="76">
        <f>E42/E52</f>
        <v>1.0419161676646707</v>
      </c>
      <c r="G46" s="76">
        <f>G42/G52</f>
        <v>0.97429766885833824</v>
      </c>
      <c r="I46" s="75">
        <f>I42/I52</f>
        <v>3.5089820359281436</v>
      </c>
      <c r="K46" s="75">
        <f>K42/K52</f>
        <v>2.9898749255509229</v>
      </c>
    </row>
    <row r="47" spans="1:11" ht="14.1" customHeight="1" x14ac:dyDescent="0.25">
      <c r="A47" s="84" t="s">
        <v>42</v>
      </c>
      <c r="B47" s="80"/>
      <c r="C47" s="76">
        <v>0.47</v>
      </c>
      <c r="E47" s="76">
        <v>0.47</v>
      </c>
      <c r="G47" s="76">
        <v>0.44</v>
      </c>
      <c r="I47" s="75">
        <v>1.38</v>
      </c>
      <c r="K47" s="75">
        <v>1.26</v>
      </c>
    </row>
    <row r="48" spans="1:11" ht="14.1" customHeight="1" x14ac:dyDescent="0.25">
      <c r="A48" s="80"/>
      <c r="B48" s="80"/>
      <c r="C48" s="46"/>
      <c r="E48" s="46"/>
      <c r="G48" s="46"/>
      <c r="I48" s="77"/>
      <c r="K48" s="77"/>
    </row>
    <row r="49" spans="1:11" ht="14.1" customHeight="1" x14ac:dyDescent="0.25">
      <c r="A49" s="83" t="s">
        <v>43</v>
      </c>
      <c r="B49" s="80"/>
    </row>
    <row r="50" spans="1:11" ht="14.1" customHeight="1" x14ac:dyDescent="0.25">
      <c r="A50" s="83" t="s">
        <v>44</v>
      </c>
      <c r="B50" s="80"/>
    </row>
    <row r="51" spans="1:11" ht="14.1" customHeight="1" x14ac:dyDescent="0.25">
      <c r="A51" s="84" t="s">
        <v>45</v>
      </c>
      <c r="B51" s="80"/>
      <c r="C51" s="65">
        <v>164.3</v>
      </c>
      <c r="E51" s="65">
        <v>165.6</v>
      </c>
      <c r="G51" s="65">
        <v>164.2</v>
      </c>
      <c r="I51" s="65">
        <v>0</v>
      </c>
      <c r="K51" s="65">
        <v>165.6</v>
      </c>
    </row>
    <row r="52" spans="1:11" ht="14.1" customHeight="1" x14ac:dyDescent="0.25">
      <c r="A52" s="84" t="s">
        <v>46</v>
      </c>
      <c r="B52" s="80"/>
      <c r="C52" s="65">
        <v>167</v>
      </c>
      <c r="E52" s="65">
        <v>167</v>
      </c>
      <c r="G52" s="65">
        <v>167.3</v>
      </c>
      <c r="I52" s="65">
        <v>167</v>
      </c>
      <c r="K52" s="65">
        <v>167.9</v>
      </c>
    </row>
    <row r="53" spans="1:11" ht="14.1" customHeight="1" x14ac:dyDescent="0.25"/>
    <row r="54" spans="1:11" ht="14.1" customHeight="1" x14ac:dyDescent="0.25"/>
    <row r="55" spans="1:11" ht="14.1" customHeight="1" x14ac:dyDescent="0.25"/>
    <row r="56" spans="1:11" ht="14.1" customHeight="1" x14ac:dyDescent="0.25"/>
    <row r="57" spans="1:11" ht="14.1" customHeight="1" x14ac:dyDescent="0.25"/>
    <row r="58" spans="1:11" ht="14.1" customHeight="1" x14ac:dyDescent="0.25"/>
    <row r="59" spans="1:11" ht="14.1" customHeight="1" x14ac:dyDescent="0.25"/>
    <row r="60" spans="1:11" ht="14.1" customHeight="1" x14ac:dyDescent="0.25"/>
    <row r="61" spans="1:11" ht="14.1" customHeight="1" x14ac:dyDescent="0.25"/>
    <row r="62" spans="1:11" ht="14.1" customHeight="1" x14ac:dyDescent="0.25"/>
    <row r="63" spans="1:11" ht="14.1" customHeight="1" x14ac:dyDescent="0.25"/>
    <row r="64" spans="1:11" ht="14.1" customHeight="1" x14ac:dyDescent="0.25"/>
    <row r="65" ht="14.1" customHeight="1" x14ac:dyDescent="0.25"/>
    <row r="66" ht="14.1" customHeight="1" x14ac:dyDescent="0.25"/>
    <row r="67" ht="14.1" customHeight="1" x14ac:dyDescent="0.25"/>
    <row r="68" ht="14.1" customHeight="1" x14ac:dyDescent="0.25"/>
    <row r="69" ht="14.1" customHeight="1" x14ac:dyDescent="0.25"/>
    <row r="70" ht="14.1" customHeight="1" x14ac:dyDescent="0.25"/>
    <row r="71" ht="14.1" customHeight="1" x14ac:dyDescent="0.25"/>
    <row r="72" ht="14.1" customHeight="1" x14ac:dyDescent="0.25"/>
    <row r="73" ht="14.1" customHeight="1" x14ac:dyDescent="0.25"/>
    <row r="74" ht="14.1" customHeight="1" x14ac:dyDescent="0.25"/>
    <row r="75" ht="14.1" customHeight="1" x14ac:dyDescent="0.25"/>
    <row r="76" ht="14.1" customHeight="1" x14ac:dyDescent="0.25"/>
    <row r="77" ht="14.1" customHeight="1" x14ac:dyDescent="0.25"/>
    <row r="78" ht="14.1" customHeight="1" x14ac:dyDescent="0.25"/>
    <row r="79" ht="14.1" customHeight="1" x14ac:dyDescent="0.25"/>
    <row r="80" ht="14.1" customHeight="1" x14ac:dyDescent="0.25"/>
    <row r="81" ht="14.1" customHeight="1" x14ac:dyDescent="0.25"/>
    <row r="82" ht="14.1" customHeight="1" x14ac:dyDescent="0.25"/>
    <row r="83" ht="14.1" customHeight="1" x14ac:dyDescent="0.25"/>
    <row r="84" ht="14.1" customHeight="1" x14ac:dyDescent="0.25"/>
    <row r="85" ht="14.1" customHeight="1" x14ac:dyDescent="0.25"/>
    <row r="86" ht="14.1" customHeight="1" x14ac:dyDescent="0.25"/>
    <row r="87" ht="14.1" customHeight="1" x14ac:dyDescent="0.25"/>
    <row r="88" ht="14.1" customHeight="1" x14ac:dyDescent="0.25"/>
    <row r="89" ht="14.1" customHeight="1" x14ac:dyDescent="0.25"/>
    <row r="90" ht="14.1" customHeight="1" x14ac:dyDescent="0.25"/>
    <row r="91" ht="14.1" customHeight="1" x14ac:dyDescent="0.25"/>
    <row r="92" ht="14.1" customHeight="1" x14ac:dyDescent="0.25"/>
    <row r="93" ht="14.1" customHeight="1" x14ac:dyDescent="0.25"/>
    <row r="94" ht="14.1" customHeight="1" x14ac:dyDescent="0.25"/>
    <row r="95" ht="14.1" customHeight="1" x14ac:dyDescent="0.25"/>
    <row r="96" ht="14.1" customHeight="1" x14ac:dyDescent="0.25"/>
    <row r="97" ht="14.1" customHeight="1" x14ac:dyDescent="0.25"/>
    <row r="98" ht="14.1" customHeight="1" x14ac:dyDescent="0.25"/>
  </sheetData>
  <mergeCells count="52">
    <mergeCell ref="A51:B51"/>
    <mergeCell ref="A52:B52"/>
    <mergeCell ref="A44:B44"/>
    <mergeCell ref="A45:B45"/>
    <mergeCell ref="A46:B46"/>
    <mergeCell ref="A47:B47"/>
    <mergeCell ref="A48:B48"/>
    <mergeCell ref="A41:B41"/>
    <mergeCell ref="A42:B42"/>
    <mergeCell ref="A43:B43"/>
    <mergeCell ref="A49:B49"/>
    <mergeCell ref="A50:B50"/>
    <mergeCell ref="A36:B36"/>
    <mergeCell ref="A37:B37"/>
    <mergeCell ref="A38:B38"/>
    <mergeCell ref="A39:B39"/>
    <mergeCell ref="A40:B40"/>
    <mergeCell ref="A30:B30"/>
    <mergeCell ref="A31:B31"/>
    <mergeCell ref="A33:B33"/>
    <mergeCell ref="A34:B34"/>
    <mergeCell ref="A35:B35"/>
    <mergeCell ref="A25:B25"/>
    <mergeCell ref="A26:B26"/>
    <mergeCell ref="A27:B27"/>
    <mergeCell ref="A28:B28"/>
    <mergeCell ref="A29:B29"/>
    <mergeCell ref="A20:B20"/>
    <mergeCell ref="A21:B21"/>
    <mergeCell ref="A22:B22"/>
    <mergeCell ref="A23:B23"/>
    <mergeCell ref="A24:B24"/>
    <mergeCell ref="A14:B14"/>
    <mergeCell ref="A15:B15"/>
    <mergeCell ref="A16:B16"/>
    <mergeCell ref="A17:B17"/>
    <mergeCell ref="A18:B18"/>
    <mergeCell ref="A9:B9"/>
    <mergeCell ref="A10:B10"/>
    <mergeCell ref="A11:B11"/>
    <mergeCell ref="A12:B12"/>
    <mergeCell ref="A13:B13"/>
    <mergeCell ref="A2:K2"/>
    <mergeCell ref="A1:K1"/>
    <mergeCell ref="I6:K6"/>
    <mergeCell ref="A5:B5"/>
    <mergeCell ref="A6:B6"/>
    <mergeCell ref="A7:B7"/>
    <mergeCell ref="A8:B8"/>
    <mergeCell ref="C6:G6"/>
    <mergeCell ref="A4:K4"/>
    <mergeCell ref="A3:K3"/>
  </mergeCells>
  <pageMargins left="0.75" right="0.75" top="1" bottom="1" header="0.5" footer="0.5"/>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showRuler="0" topLeftCell="A28" workbookViewId="0">
      <selection activeCell="A45" sqref="A45:D45"/>
    </sheetView>
  </sheetViews>
  <sheetFormatPr defaultColWidth="13.33203125" defaultRowHeight="13.2" x14ac:dyDescent="0.25"/>
  <cols>
    <col min="1" max="1" width="3.109375" customWidth="1"/>
    <col min="2" max="2" width="3.6640625" customWidth="1"/>
    <col min="3" max="3" width="1.5546875" customWidth="1"/>
    <col min="4" max="4" width="69.5546875" customWidth="1"/>
    <col min="5" max="5" width="18.109375" customWidth="1"/>
    <col min="6" max="6" width="1.6640625" customWidth="1"/>
    <col min="7" max="7" width="18.109375" customWidth="1"/>
    <col min="8" max="8" width="1.6640625" customWidth="1"/>
    <col min="9" max="9" width="18.109375" customWidth="1"/>
    <col min="10" max="10" width="1.6640625" customWidth="1"/>
    <col min="11" max="11" width="20.109375" hidden="1" customWidth="1"/>
    <col min="12" max="12" width="2.6640625" hidden="1" customWidth="1"/>
    <col min="13" max="13" width="20.109375" hidden="1" customWidth="1"/>
    <col min="14" max="24" width="20.109375" customWidth="1"/>
  </cols>
  <sheetData>
    <row r="1" spans="1:13" ht="16.649999999999999" customHeight="1" x14ac:dyDescent="0.25">
      <c r="A1" s="87" t="s">
        <v>0</v>
      </c>
      <c r="B1" s="86"/>
      <c r="C1" s="86"/>
      <c r="D1" s="86"/>
      <c r="E1" s="86"/>
      <c r="F1" s="86"/>
      <c r="G1" s="86"/>
      <c r="H1" s="86"/>
      <c r="I1" s="86"/>
      <c r="J1" s="86"/>
      <c r="K1" s="86"/>
      <c r="L1" s="86"/>
      <c r="M1" s="86"/>
    </row>
    <row r="2" spans="1:13" ht="16.649999999999999" customHeight="1" x14ac:dyDescent="0.25">
      <c r="A2" s="87" t="s">
        <v>47</v>
      </c>
      <c r="B2" s="86"/>
      <c r="C2" s="86"/>
      <c r="D2" s="86"/>
      <c r="E2" s="86"/>
      <c r="F2" s="86"/>
      <c r="G2" s="86"/>
      <c r="H2" s="86"/>
      <c r="I2" s="86"/>
      <c r="J2" s="86"/>
      <c r="K2" s="86"/>
      <c r="L2" s="86"/>
      <c r="M2" s="86"/>
    </row>
    <row r="3" spans="1:13" ht="16.649999999999999" customHeight="1" x14ac:dyDescent="0.25">
      <c r="A3" s="87" t="s">
        <v>48</v>
      </c>
      <c r="B3" s="86"/>
      <c r="C3" s="86"/>
      <c r="D3" s="86"/>
      <c r="E3" s="86"/>
      <c r="F3" s="86"/>
      <c r="G3" s="86"/>
      <c r="H3" s="86"/>
      <c r="I3" s="86"/>
      <c r="J3" s="86"/>
      <c r="K3" s="86"/>
      <c r="L3" s="86"/>
      <c r="M3" s="86"/>
    </row>
    <row r="4" spans="1:13" ht="16.649999999999999" customHeight="1" x14ac:dyDescent="0.25">
      <c r="A4" s="87" t="s">
        <v>3</v>
      </c>
      <c r="B4" s="86"/>
      <c r="C4" s="86"/>
      <c r="D4" s="86"/>
      <c r="E4" s="86"/>
      <c r="F4" s="86"/>
      <c r="G4" s="86"/>
      <c r="H4" s="86"/>
      <c r="I4" s="86"/>
      <c r="J4" s="86"/>
      <c r="K4" s="86"/>
      <c r="L4" s="86"/>
      <c r="M4" s="86"/>
    </row>
    <row r="5" spans="1:13" ht="16.649999999999999" customHeight="1" x14ac:dyDescent="0.25"/>
    <row r="6" spans="1:13" ht="16.649999999999999" customHeight="1" x14ac:dyDescent="0.25">
      <c r="E6" s="85" t="s">
        <v>49</v>
      </c>
      <c r="F6" s="86"/>
      <c r="G6" s="86"/>
      <c r="H6" s="86"/>
      <c r="I6" s="86"/>
      <c r="K6" s="85" t="s">
        <v>5</v>
      </c>
      <c r="L6" s="86"/>
      <c r="M6" s="86"/>
    </row>
    <row r="7" spans="1:13" ht="16.649999999999999" customHeight="1" x14ac:dyDescent="0.25">
      <c r="E7" s="1">
        <v>43738</v>
      </c>
      <c r="F7" s="9"/>
      <c r="G7" s="1">
        <v>43646</v>
      </c>
      <c r="H7" s="9"/>
      <c r="I7" s="1">
        <v>43373</v>
      </c>
      <c r="K7" s="1">
        <v>43738</v>
      </c>
      <c r="L7" s="9"/>
      <c r="M7" s="1" t="s">
        <v>6</v>
      </c>
    </row>
    <row r="8" spans="1:13" ht="16.649999999999999" customHeight="1" x14ac:dyDescent="0.25">
      <c r="E8" s="2">
        <v>43738</v>
      </c>
      <c r="G8" s="2">
        <v>43646</v>
      </c>
      <c r="H8" s="11"/>
      <c r="I8" s="2">
        <v>43373</v>
      </c>
      <c r="K8" s="2">
        <v>43738</v>
      </c>
      <c r="M8" s="2" t="s">
        <v>6</v>
      </c>
    </row>
    <row r="9" spans="1:13" ht="16.649999999999999" customHeight="1" x14ac:dyDescent="0.25">
      <c r="A9" s="89" t="s">
        <v>50</v>
      </c>
      <c r="B9" s="86"/>
      <c r="C9" s="86"/>
      <c r="D9" s="86"/>
      <c r="E9" s="9"/>
      <c r="G9" s="9"/>
      <c r="I9" s="9"/>
      <c r="K9" s="9"/>
      <c r="M9" s="9"/>
    </row>
    <row r="10" spans="1:13" ht="16.649999999999999" customHeight="1" x14ac:dyDescent="0.25">
      <c r="B10" s="89" t="s">
        <v>51</v>
      </c>
      <c r="C10" s="86"/>
      <c r="D10" s="86"/>
      <c r="E10" s="4">
        <v>209</v>
      </c>
      <c r="G10" s="4">
        <v>203</v>
      </c>
      <c r="I10" s="4">
        <v>190</v>
      </c>
      <c r="K10" s="4">
        <v>605</v>
      </c>
      <c r="M10" s="4">
        <v>621</v>
      </c>
    </row>
    <row r="11" spans="1:13" ht="16.649999999999999" customHeight="1" x14ac:dyDescent="0.25">
      <c r="B11" s="88" t="s">
        <v>9</v>
      </c>
      <c r="C11" s="86"/>
      <c r="D11" s="86"/>
    </row>
    <row r="12" spans="1:13" ht="16.649999999999999" customHeight="1" x14ac:dyDescent="0.25">
      <c r="D12" s="3" t="s">
        <v>10</v>
      </c>
      <c r="E12" s="5">
        <v>-121</v>
      </c>
      <c r="G12" s="5">
        <v>-119</v>
      </c>
      <c r="I12" s="5">
        <v>-115</v>
      </c>
      <c r="K12" s="5">
        <v>-353</v>
      </c>
      <c r="M12" s="5">
        <v>-370</v>
      </c>
    </row>
    <row r="13" spans="1:13" ht="16.649999999999999" customHeight="1" x14ac:dyDescent="0.25">
      <c r="D13" s="3" t="s">
        <v>11</v>
      </c>
      <c r="E13" s="6">
        <v>-13</v>
      </c>
      <c r="G13" s="6">
        <v>-12</v>
      </c>
      <c r="I13" s="6">
        <v>-7</v>
      </c>
      <c r="K13" s="6">
        <v>-33</v>
      </c>
      <c r="M13" s="6">
        <v>-34</v>
      </c>
    </row>
    <row r="14" spans="1:13" ht="16.649999999999999" customHeight="1" x14ac:dyDescent="0.25">
      <c r="C14" s="89" t="s">
        <v>52</v>
      </c>
      <c r="D14" s="86"/>
      <c r="E14" s="7">
        <f>SUM(E10:E13)</f>
        <v>75</v>
      </c>
      <c r="G14" s="7">
        <f>SUM(G10:G13)</f>
        <v>72</v>
      </c>
      <c r="I14" s="7">
        <f>SUM(I10:I13)</f>
        <v>68</v>
      </c>
      <c r="K14" s="7">
        <f>SUM(K10:K13)</f>
        <v>219</v>
      </c>
      <c r="M14" s="7">
        <f>SUM(M10:M13)</f>
        <v>217</v>
      </c>
    </row>
    <row r="15" spans="1:13" ht="7.5" customHeight="1" x14ac:dyDescent="0.25"/>
    <row r="16" spans="1:13" ht="16.649999999999999" customHeight="1" x14ac:dyDescent="0.25">
      <c r="B16" s="89" t="s">
        <v>53</v>
      </c>
      <c r="C16" s="86"/>
      <c r="D16" s="86"/>
      <c r="E16" s="5">
        <v>392</v>
      </c>
      <c r="G16" s="5">
        <v>372</v>
      </c>
      <c r="I16" s="5">
        <v>303</v>
      </c>
      <c r="K16" s="5">
        <v>1117</v>
      </c>
      <c r="M16" s="5">
        <v>1056</v>
      </c>
    </row>
    <row r="17" spans="1:13" ht="16.649999999999999" customHeight="1" x14ac:dyDescent="0.25">
      <c r="B17" s="88" t="s">
        <v>9</v>
      </c>
      <c r="C17" s="86"/>
      <c r="D17" s="86"/>
    </row>
    <row r="18" spans="1:13" ht="16.649999999999999" customHeight="1" x14ac:dyDescent="0.25">
      <c r="D18" s="3" t="s">
        <v>10</v>
      </c>
      <c r="E18" s="5">
        <v>-227</v>
      </c>
      <c r="G18" s="5">
        <v>-211</v>
      </c>
      <c r="I18" s="5">
        <v>-176</v>
      </c>
      <c r="K18" s="5">
        <v>-657</v>
      </c>
      <c r="M18" s="5">
        <v>-571</v>
      </c>
    </row>
    <row r="19" spans="1:13" ht="16.649999999999999" customHeight="1" x14ac:dyDescent="0.25">
      <c r="D19" s="3" t="s">
        <v>11</v>
      </c>
      <c r="E19" s="6">
        <v>-102</v>
      </c>
      <c r="G19" s="6">
        <v>-95</v>
      </c>
      <c r="I19" s="6">
        <v>-64</v>
      </c>
      <c r="K19" s="6">
        <v>-262</v>
      </c>
      <c r="M19" s="6">
        <v>-276</v>
      </c>
    </row>
    <row r="20" spans="1:13" ht="16.649999999999999" customHeight="1" x14ac:dyDescent="0.25">
      <c r="C20" s="89" t="s">
        <v>54</v>
      </c>
      <c r="D20" s="86"/>
      <c r="E20" s="7">
        <f>SUM(E16:E19)</f>
        <v>63</v>
      </c>
      <c r="G20" s="7">
        <f>SUM(G16:G19)</f>
        <v>66</v>
      </c>
      <c r="I20" s="7">
        <f>SUM(I16:I19)</f>
        <v>63</v>
      </c>
      <c r="K20" s="7">
        <f>SUM(K16:K19)</f>
        <v>198</v>
      </c>
      <c r="M20" s="7">
        <f>SUM(M16:M19)</f>
        <v>209</v>
      </c>
    </row>
    <row r="21" spans="1:13" ht="9.15" customHeight="1" x14ac:dyDescent="0.25"/>
    <row r="22" spans="1:13" ht="16.649999999999999" customHeight="1" x14ac:dyDescent="0.25">
      <c r="B22" s="89" t="s">
        <v>55</v>
      </c>
      <c r="C22" s="86"/>
      <c r="D22" s="86"/>
      <c r="E22" s="5">
        <v>17</v>
      </c>
      <c r="G22" s="5">
        <v>17</v>
      </c>
      <c r="I22" s="5">
        <v>21</v>
      </c>
      <c r="K22" s="5">
        <v>54</v>
      </c>
      <c r="M22" s="5">
        <v>71</v>
      </c>
    </row>
    <row r="23" spans="1:13" ht="16.649999999999999" customHeight="1" x14ac:dyDescent="0.25">
      <c r="B23" s="88" t="s">
        <v>9</v>
      </c>
      <c r="C23" s="86"/>
      <c r="D23" s="86"/>
    </row>
    <row r="24" spans="1:13" ht="16.649999999999999" customHeight="1" x14ac:dyDescent="0.25">
      <c r="D24" s="3" t="s">
        <v>10</v>
      </c>
      <c r="E24" s="5">
        <v>-1</v>
      </c>
      <c r="G24" s="5">
        <v>-1</v>
      </c>
      <c r="I24" s="5">
        <v>-2</v>
      </c>
      <c r="K24" s="5">
        <v>-2</v>
      </c>
      <c r="M24" s="5">
        <v>-6</v>
      </c>
    </row>
    <row r="25" spans="1:13" ht="16.649999999999999" customHeight="1" x14ac:dyDescent="0.25">
      <c r="D25" s="3" t="s">
        <v>11</v>
      </c>
      <c r="E25" s="6">
        <v>0</v>
      </c>
      <c r="G25" s="6">
        <v>0</v>
      </c>
      <c r="I25" s="6">
        <v>0</v>
      </c>
      <c r="K25" s="6">
        <v>-1</v>
      </c>
      <c r="M25" s="6">
        <v>-2</v>
      </c>
    </row>
    <row r="26" spans="1:13" ht="16.649999999999999" customHeight="1" x14ac:dyDescent="0.25">
      <c r="C26" s="89" t="s">
        <v>56</v>
      </c>
      <c r="D26" s="86"/>
      <c r="E26" s="7">
        <f>SUM(E22:E25)</f>
        <v>16</v>
      </c>
      <c r="G26" s="7">
        <f>SUM(G22:G25)</f>
        <v>16</v>
      </c>
      <c r="I26" s="7">
        <f>SUM(I22:I25)</f>
        <v>19</v>
      </c>
      <c r="K26" s="7">
        <f>SUM(K22:K25)</f>
        <v>51</v>
      </c>
      <c r="M26" s="7">
        <f>SUM(M22:M25)</f>
        <v>63</v>
      </c>
    </row>
    <row r="27" spans="1:13" ht="6.6" customHeight="1" x14ac:dyDescent="0.25"/>
    <row r="28" spans="1:13" ht="16.649999999999999" customHeight="1" x14ac:dyDescent="0.25">
      <c r="B28" s="89" t="s">
        <v>57</v>
      </c>
      <c r="C28" s="86"/>
      <c r="D28" s="86"/>
      <c r="E28" s="6">
        <v>72</v>
      </c>
      <c r="G28" s="6">
        <v>73</v>
      </c>
      <c r="I28" s="6">
        <v>72</v>
      </c>
      <c r="K28" s="8">
        <v>219</v>
      </c>
      <c r="M28" s="8">
        <v>220</v>
      </c>
    </row>
    <row r="29" spans="1:13" ht="16.649999999999999" customHeight="1" x14ac:dyDescent="0.25">
      <c r="C29" s="89" t="s">
        <v>212</v>
      </c>
      <c r="D29" s="86"/>
      <c r="E29" s="8">
        <f>E28+E26+E20+E14</f>
        <v>226</v>
      </c>
      <c r="G29" s="8">
        <f>G28+G26+G20+G14</f>
        <v>227</v>
      </c>
      <c r="I29" s="8">
        <f>I28+I26+I20+I14</f>
        <v>222</v>
      </c>
      <c r="K29" s="8">
        <f>K28+K26+K20+K14</f>
        <v>687</v>
      </c>
      <c r="M29" s="8">
        <f>M28+M26+M20+M14</f>
        <v>709</v>
      </c>
    </row>
    <row r="30" spans="1:13" ht="16.649999999999999" customHeight="1" x14ac:dyDescent="0.25">
      <c r="E30" s="9"/>
      <c r="G30" s="9"/>
      <c r="I30" s="9"/>
      <c r="K30" s="9"/>
      <c r="M30" s="9"/>
    </row>
    <row r="31" spans="1:13" ht="16.649999999999999" customHeight="1" x14ac:dyDescent="0.25">
      <c r="A31" s="89" t="s">
        <v>58</v>
      </c>
      <c r="B31" s="86"/>
      <c r="C31" s="86"/>
      <c r="D31" s="86"/>
    </row>
    <row r="32" spans="1:13" ht="16.649999999999999" customHeight="1" x14ac:dyDescent="0.25">
      <c r="B32" s="89" t="s">
        <v>59</v>
      </c>
      <c r="C32" s="86"/>
      <c r="D32" s="86"/>
      <c r="E32" s="5">
        <v>50</v>
      </c>
      <c r="G32" s="5">
        <v>49</v>
      </c>
      <c r="I32" s="5">
        <v>49</v>
      </c>
      <c r="K32" s="5">
        <v>149</v>
      </c>
      <c r="M32" s="5">
        <v>147</v>
      </c>
    </row>
    <row r="33" spans="1:13" ht="16.649999999999999" customHeight="1" x14ac:dyDescent="0.25">
      <c r="B33" s="89" t="s">
        <v>60</v>
      </c>
      <c r="C33" s="86"/>
      <c r="D33" s="86"/>
      <c r="E33" s="6">
        <v>74</v>
      </c>
      <c r="G33" s="6">
        <v>74</v>
      </c>
      <c r="I33" s="6">
        <v>72</v>
      </c>
      <c r="K33" s="6">
        <v>219</v>
      </c>
      <c r="M33" s="6">
        <v>217</v>
      </c>
    </row>
    <row r="34" spans="1:13" ht="16.649999999999999" customHeight="1" x14ac:dyDescent="0.25">
      <c r="C34" s="89" t="s">
        <v>61</v>
      </c>
      <c r="D34" s="86"/>
      <c r="E34" s="8">
        <f>SUM(E32:E33)</f>
        <v>124</v>
      </c>
      <c r="G34" s="8">
        <f>SUM(G32:G33)</f>
        <v>123</v>
      </c>
      <c r="I34" s="8">
        <f>SUM(I32:I33)</f>
        <v>121</v>
      </c>
      <c r="K34" s="8">
        <f>SUM(K32:K33)</f>
        <v>368</v>
      </c>
      <c r="M34" s="8">
        <f>SUM(M32:M33)</f>
        <v>364</v>
      </c>
    </row>
    <row r="35" spans="1:13" ht="16.649999999999999" customHeight="1" x14ac:dyDescent="0.25">
      <c r="E35" s="9"/>
      <c r="G35" s="9"/>
      <c r="I35" s="9"/>
      <c r="K35" s="9"/>
      <c r="M35" s="9"/>
    </row>
    <row r="36" spans="1:13" ht="16.649999999999999" customHeight="1" x14ac:dyDescent="0.25">
      <c r="A36" s="89" t="s">
        <v>62</v>
      </c>
      <c r="B36" s="86"/>
      <c r="C36" s="86"/>
      <c r="D36" s="86"/>
    </row>
    <row r="37" spans="1:13" ht="16.649999999999999" customHeight="1" x14ac:dyDescent="0.25">
      <c r="B37" s="89" t="s">
        <v>63</v>
      </c>
      <c r="C37" s="86"/>
      <c r="D37" s="86"/>
      <c r="E37" s="5">
        <v>102</v>
      </c>
      <c r="G37" s="5">
        <v>100</v>
      </c>
      <c r="I37" s="5">
        <v>95</v>
      </c>
      <c r="K37" s="5">
        <v>302</v>
      </c>
      <c r="M37" s="5">
        <v>293</v>
      </c>
    </row>
    <row r="38" spans="1:13" ht="16.649999999999999" customHeight="1" x14ac:dyDescent="0.25">
      <c r="B38" s="89" t="s">
        <v>64</v>
      </c>
      <c r="C38" s="86"/>
      <c r="D38" s="86"/>
      <c r="E38" s="5">
        <v>56</v>
      </c>
      <c r="G38" s="5">
        <v>55</v>
      </c>
      <c r="I38" s="5">
        <v>52</v>
      </c>
      <c r="K38" s="5">
        <v>166</v>
      </c>
      <c r="M38" s="5">
        <v>152</v>
      </c>
    </row>
    <row r="39" spans="1:13" ht="16.649999999999999" customHeight="1" x14ac:dyDescent="0.25">
      <c r="B39" s="89" t="s">
        <v>65</v>
      </c>
      <c r="C39" s="86"/>
      <c r="D39" s="86"/>
      <c r="E39" s="6">
        <v>40</v>
      </c>
      <c r="G39" s="6">
        <v>39</v>
      </c>
      <c r="I39" s="6">
        <v>32</v>
      </c>
      <c r="K39" s="6">
        <v>117</v>
      </c>
      <c r="M39" s="6">
        <v>83</v>
      </c>
    </row>
    <row r="40" spans="1:13" ht="16.649999999999999" customHeight="1" x14ac:dyDescent="0.25">
      <c r="C40" s="89" t="s">
        <v>66</v>
      </c>
      <c r="D40" s="86"/>
      <c r="E40" s="8">
        <f>SUM(E37:E39)</f>
        <v>198</v>
      </c>
      <c r="G40" s="8">
        <f>SUM(G37:G39)</f>
        <v>194</v>
      </c>
      <c r="I40" s="8">
        <f>SUM(I37:I39)</f>
        <v>179</v>
      </c>
      <c r="K40" s="8">
        <f>SUM(K37:K39)</f>
        <v>585</v>
      </c>
      <c r="M40" s="8">
        <f>SUM(M37:M39)</f>
        <v>528</v>
      </c>
    </row>
    <row r="41" spans="1:13" ht="16.649999999999999" customHeight="1" x14ac:dyDescent="0.25">
      <c r="E41" s="9"/>
      <c r="G41" s="9"/>
      <c r="I41" s="9"/>
      <c r="K41" s="9"/>
      <c r="M41" s="9"/>
    </row>
    <row r="42" spans="1:13" ht="16.649999999999999" customHeight="1" x14ac:dyDescent="0.25">
      <c r="A42" s="89" t="s">
        <v>67</v>
      </c>
      <c r="B42" s="86"/>
      <c r="C42" s="86"/>
      <c r="D42" s="86"/>
      <c r="E42" s="5">
        <v>84</v>
      </c>
      <c r="G42" s="5">
        <v>79</v>
      </c>
      <c r="I42" s="5">
        <v>68</v>
      </c>
      <c r="K42" s="5">
        <v>239</v>
      </c>
      <c r="M42" s="5">
        <v>194</v>
      </c>
    </row>
    <row r="43" spans="1:13" s="30" customFormat="1" ht="16.649999999999999" customHeight="1" x14ac:dyDescent="0.25">
      <c r="A43" s="31"/>
      <c r="E43" s="5"/>
      <c r="G43" s="5"/>
      <c r="I43" s="5"/>
      <c r="K43" s="5"/>
      <c r="M43" s="5"/>
    </row>
    <row r="44" spans="1:13" ht="16.649999999999999" customHeight="1" x14ac:dyDescent="0.25">
      <c r="A44" s="89" t="s">
        <v>68</v>
      </c>
      <c r="B44" s="86"/>
      <c r="C44" s="86"/>
      <c r="D44" s="86"/>
      <c r="E44" s="6">
        <v>0</v>
      </c>
      <c r="G44" s="6">
        <v>0</v>
      </c>
      <c r="I44" s="6">
        <v>10</v>
      </c>
      <c r="K44" s="6">
        <v>10</v>
      </c>
      <c r="M44" s="6">
        <v>87</v>
      </c>
    </row>
    <row r="45" spans="1:13" ht="16.649999999999999" customHeight="1" x14ac:dyDescent="0.25">
      <c r="A45" s="89" t="s">
        <v>209</v>
      </c>
      <c r="B45" s="86"/>
      <c r="C45" s="86"/>
      <c r="D45" s="86"/>
      <c r="E45" s="12">
        <f>E42+E40+E34+E29+E44</f>
        <v>632</v>
      </c>
      <c r="G45" s="12">
        <f>G42+G40+G34+G29+G44</f>
        <v>623</v>
      </c>
      <c r="I45" s="12">
        <f>I42+I40+I34+I29+I44</f>
        <v>600</v>
      </c>
      <c r="K45" s="12">
        <f>K42+K40+K34+K29+K44</f>
        <v>1889</v>
      </c>
      <c r="M45" s="12">
        <f>M42+M40+M34+M29+M44</f>
        <v>1882</v>
      </c>
    </row>
    <row r="46" spans="1:13" ht="16.649999999999999" customHeight="1" x14ac:dyDescent="0.25">
      <c r="A46" s="89"/>
      <c r="B46" s="86"/>
      <c r="C46" s="86"/>
      <c r="D46" s="86"/>
      <c r="E46" s="10"/>
      <c r="G46" s="10"/>
      <c r="I46" s="10"/>
      <c r="K46" s="10"/>
      <c r="M46" s="10"/>
    </row>
    <row r="47" spans="1:13" ht="16.649999999999999" customHeight="1" x14ac:dyDescent="0.25"/>
    <row r="48" spans="1:13"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sheetData>
  <mergeCells count="31">
    <mergeCell ref="A46:D46"/>
    <mergeCell ref="C40:D40"/>
    <mergeCell ref="A42:D42"/>
    <mergeCell ref="A45:D45"/>
    <mergeCell ref="A44:D44"/>
    <mergeCell ref="C34:D34"/>
    <mergeCell ref="A36:D36"/>
    <mergeCell ref="B37:D37"/>
    <mergeCell ref="B38:D38"/>
    <mergeCell ref="B39:D39"/>
    <mergeCell ref="B28:D28"/>
    <mergeCell ref="A31:D31"/>
    <mergeCell ref="B32:D32"/>
    <mergeCell ref="C29:D29"/>
    <mergeCell ref="B33:D33"/>
    <mergeCell ref="C20:D20"/>
    <mergeCell ref="B17:D17"/>
    <mergeCell ref="B23:D23"/>
    <mergeCell ref="B22:D22"/>
    <mergeCell ref="C26:D26"/>
    <mergeCell ref="B11:D11"/>
    <mergeCell ref="B10:D10"/>
    <mergeCell ref="A9:D9"/>
    <mergeCell ref="C14:D14"/>
    <mergeCell ref="B16:D16"/>
    <mergeCell ref="E6:I6"/>
    <mergeCell ref="A3:M3"/>
    <mergeCell ref="A4:M4"/>
    <mergeCell ref="A1:M1"/>
    <mergeCell ref="A2:M2"/>
    <mergeCell ref="K6:M6"/>
  </mergeCells>
  <pageMargins left="0.75" right="0.75" top="1" bottom="1" header="0.5" footer="0.5"/>
  <pageSetup scale="66"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workbookViewId="0">
      <pane xSplit="2" ySplit="7" topLeftCell="C8" activePane="bottomRight" state="frozen"/>
      <selection sqref="A1:K1"/>
      <selection pane="topRight" sqref="A1:K1"/>
      <selection pane="bottomLeft" sqref="A1:K1"/>
      <selection pane="bottomRight" activeCell="F17" sqref="F17"/>
    </sheetView>
  </sheetViews>
  <sheetFormatPr defaultColWidth="13.33203125" defaultRowHeight="13.2" x14ac:dyDescent="0.25"/>
  <cols>
    <col min="1" max="1" width="6.5546875" style="57" customWidth="1"/>
    <col min="2" max="2" width="44.5546875" style="57" customWidth="1"/>
    <col min="3" max="3" width="20.109375" style="57" customWidth="1"/>
    <col min="4" max="4" width="18" style="57" customWidth="1"/>
    <col min="5" max="5" width="1.88671875" style="57" customWidth="1"/>
    <col min="6" max="6" width="18" style="57" customWidth="1"/>
    <col min="7" max="23" width="20.109375" style="57" customWidth="1"/>
    <col min="24" max="16384" width="13.33203125" style="57"/>
  </cols>
  <sheetData>
    <row r="1" spans="1:6" ht="16.649999999999999" customHeight="1" x14ac:dyDescent="0.25">
      <c r="A1" s="82" t="s">
        <v>0</v>
      </c>
      <c r="B1" s="80"/>
      <c r="C1" s="80"/>
      <c r="D1" s="80"/>
      <c r="E1" s="80"/>
      <c r="F1" s="80"/>
    </row>
    <row r="2" spans="1:6" ht="16.649999999999999" customHeight="1" x14ac:dyDescent="0.25">
      <c r="A2" s="82" t="s">
        <v>69</v>
      </c>
      <c r="B2" s="80"/>
      <c r="C2" s="80"/>
      <c r="D2" s="80"/>
      <c r="E2" s="80"/>
      <c r="F2" s="80"/>
    </row>
    <row r="3" spans="1:6" ht="16.649999999999999" customHeight="1" x14ac:dyDescent="0.25">
      <c r="A3" s="82" t="s">
        <v>48</v>
      </c>
      <c r="B3" s="80"/>
      <c r="C3" s="80"/>
      <c r="D3" s="80"/>
      <c r="E3" s="80"/>
      <c r="F3" s="80"/>
    </row>
    <row r="4" spans="1:6" ht="16.649999999999999" customHeight="1" x14ac:dyDescent="0.25"/>
    <row r="5" spans="1:6" ht="16.649999999999999" customHeight="1" x14ac:dyDescent="0.25">
      <c r="D5" s="67">
        <v>43738</v>
      </c>
      <c r="F5" s="67">
        <v>43465</v>
      </c>
    </row>
    <row r="6" spans="1:6" ht="16.649999999999999" customHeight="1" x14ac:dyDescent="0.25">
      <c r="D6" s="60">
        <v>43738</v>
      </c>
      <c r="F6" s="60">
        <v>43465</v>
      </c>
    </row>
    <row r="7" spans="1:6" ht="16.649999999999999" customHeight="1" x14ac:dyDescent="0.25">
      <c r="A7" s="83" t="s">
        <v>70</v>
      </c>
      <c r="B7" s="80"/>
      <c r="D7" s="68" t="s">
        <v>3</v>
      </c>
      <c r="F7" s="48"/>
    </row>
    <row r="8" spans="1:6" ht="16.649999999999999" customHeight="1" x14ac:dyDescent="0.25">
      <c r="A8" s="84" t="s">
        <v>71</v>
      </c>
      <c r="B8" s="80"/>
    </row>
    <row r="9" spans="1:6" ht="16.649999999999999" customHeight="1" x14ac:dyDescent="0.25">
      <c r="B9" s="58" t="s">
        <v>72</v>
      </c>
      <c r="D9" s="47">
        <v>304</v>
      </c>
      <c r="F9" s="47">
        <v>545</v>
      </c>
    </row>
    <row r="10" spans="1:6" ht="16.649999999999999" customHeight="1" x14ac:dyDescent="0.25">
      <c r="B10" s="58" t="s">
        <v>73</v>
      </c>
      <c r="D10" s="40">
        <v>29</v>
      </c>
      <c r="F10" s="40">
        <v>41</v>
      </c>
    </row>
    <row r="11" spans="1:6" ht="16.649999999999999" customHeight="1" x14ac:dyDescent="0.25">
      <c r="B11" s="58" t="s">
        <v>74</v>
      </c>
      <c r="D11" s="40">
        <v>201</v>
      </c>
      <c r="F11" s="40">
        <v>268</v>
      </c>
    </row>
    <row r="12" spans="1:6" ht="16.649999999999999" customHeight="1" x14ac:dyDescent="0.25">
      <c r="B12" s="58" t="s">
        <v>75</v>
      </c>
      <c r="D12" s="40">
        <v>399</v>
      </c>
      <c r="F12" s="40">
        <v>384</v>
      </c>
    </row>
    <row r="13" spans="1:6" ht="16.649999999999999" customHeight="1" x14ac:dyDescent="0.25">
      <c r="B13" s="58" t="s">
        <v>76</v>
      </c>
      <c r="D13" s="40">
        <v>2422</v>
      </c>
      <c r="F13" s="40">
        <v>4742</v>
      </c>
    </row>
    <row r="14" spans="1:6" ht="16.649999999999999" customHeight="1" x14ac:dyDescent="0.25">
      <c r="B14" s="58" t="s">
        <v>77</v>
      </c>
      <c r="D14" s="42">
        <v>144</v>
      </c>
      <c r="F14" s="42">
        <v>390</v>
      </c>
    </row>
    <row r="15" spans="1:6" ht="16.649999999999999" hidden="1" customHeight="1" x14ac:dyDescent="0.25">
      <c r="B15" s="58" t="s">
        <v>78</v>
      </c>
      <c r="D15" s="43">
        <v>0</v>
      </c>
      <c r="F15" s="43">
        <v>0</v>
      </c>
    </row>
    <row r="16" spans="1:6" ht="16.649999999999999" customHeight="1" x14ac:dyDescent="0.25">
      <c r="A16" s="84" t="s">
        <v>79</v>
      </c>
      <c r="B16" s="80"/>
      <c r="D16" s="44">
        <f>SUM(D9:D14)</f>
        <v>3499</v>
      </c>
      <c r="F16" s="44">
        <f>SUM(F9:F14)</f>
        <v>6370</v>
      </c>
    </row>
    <row r="17" spans="1:6" ht="16.649999999999999" customHeight="1" x14ac:dyDescent="0.25">
      <c r="A17" s="84" t="s">
        <v>80</v>
      </c>
      <c r="B17" s="80"/>
      <c r="D17" s="40">
        <v>361</v>
      </c>
      <c r="F17" s="40">
        <v>376</v>
      </c>
    </row>
    <row r="18" spans="1:6" ht="16.649999999999999" customHeight="1" x14ac:dyDescent="0.25">
      <c r="A18" s="84" t="s">
        <v>81</v>
      </c>
      <c r="B18" s="80"/>
      <c r="D18" s="40">
        <v>6232</v>
      </c>
      <c r="F18" s="40">
        <v>6363</v>
      </c>
    </row>
    <row r="19" spans="1:6" ht="16.649999999999999" customHeight="1" x14ac:dyDescent="0.25">
      <c r="A19" s="84" t="s">
        <v>82</v>
      </c>
      <c r="B19" s="80"/>
      <c r="D19" s="40">
        <v>2239</v>
      </c>
      <c r="F19" s="40">
        <v>2300</v>
      </c>
    </row>
    <row r="20" spans="1:6" ht="16.649999999999999" customHeight="1" x14ac:dyDescent="0.25">
      <c r="A20" s="84" t="s">
        <v>83</v>
      </c>
      <c r="B20" s="80"/>
      <c r="D20" s="40">
        <v>346</v>
      </c>
      <c r="F20" s="40">
        <v>0</v>
      </c>
    </row>
    <row r="21" spans="1:6" ht="16.649999999999999" customHeight="1" x14ac:dyDescent="0.25">
      <c r="A21" s="84" t="s">
        <v>84</v>
      </c>
      <c r="B21" s="80"/>
      <c r="D21" s="42">
        <v>303</v>
      </c>
      <c r="F21" s="42">
        <v>291</v>
      </c>
    </row>
    <row r="22" spans="1:6" ht="16.649999999999999" customHeight="1" x14ac:dyDescent="0.25">
      <c r="A22" s="84" t="s">
        <v>85</v>
      </c>
      <c r="B22" s="80"/>
      <c r="D22" s="45">
        <f>SUM(D16:D21)</f>
        <v>12980</v>
      </c>
      <c r="F22" s="45">
        <f>SUM(F16:F21)</f>
        <v>15700</v>
      </c>
    </row>
    <row r="23" spans="1:6" ht="16.649999999999999" customHeight="1" x14ac:dyDescent="0.25">
      <c r="D23" s="46"/>
      <c r="F23" s="46"/>
    </row>
    <row r="24" spans="1:6" ht="16.649999999999999" customHeight="1" x14ac:dyDescent="0.25">
      <c r="A24" s="83" t="s">
        <v>86</v>
      </c>
      <c r="B24" s="80"/>
    </row>
    <row r="25" spans="1:6" ht="16.649999999999999" customHeight="1" x14ac:dyDescent="0.25">
      <c r="A25" s="84" t="s">
        <v>87</v>
      </c>
      <c r="B25" s="80"/>
    </row>
    <row r="26" spans="1:6" ht="16.649999999999999" customHeight="1" x14ac:dyDescent="0.25">
      <c r="B26" s="58" t="s">
        <v>88</v>
      </c>
      <c r="D26" s="47">
        <v>146</v>
      </c>
      <c r="F26" s="47">
        <v>198</v>
      </c>
    </row>
    <row r="27" spans="1:6" ht="16.649999999999999" customHeight="1" x14ac:dyDescent="0.25">
      <c r="B27" s="58" t="s">
        <v>89</v>
      </c>
      <c r="D27" s="40">
        <v>34</v>
      </c>
      <c r="F27" s="40">
        <v>109</v>
      </c>
    </row>
    <row r="28" spans="1:6" ht="16.649999999999999" customHeight="1" x14ac:dyDescent="0.25">
      <c r="B28" s="58" t="s">
        <v>90</v>
      </c>
      <c r="D28" s="40">
        <v>137</v>
      </c>
      <c r="F28" s="40">
        <v>199</v>
      </c>
    </row>
    <row r="29" spans="1:6" ht="16.649999999999999" customHeight="1" x14ac:dyDescent="0.25">
      <c r="B29" s="58" t="s">
        <v>91</v>
      </c>
      <c r="D29" s="40">
        <v>267</v>
      </c>
      <c r="F29" s="40">
        <v>194</v>
      </c>
    </row>
    <row r="30" spans="1:6" ht="16.649999999999999" customHeight="1" x14ac:dyDescent="0.25">
      <c r="B30" s="58" t="s">
        <v>92</v>
      </c>
      <c r="D30" s="40">
        <v>147</v>
      </c>
      <c r="F30" s="40">
        <v>253</v>
      </c>
    </row>
    <row r="31" spans="1:6" ht="16.649999999999999" customHeight="1" x14ac:dyDescent="0.25">
      <c r="B31" s="58" t="s">
        <v>76</v>
      </c>
      <c r="D31" s="40">
        <v>2422</v>
      </c>
      <c r="F31" s="40">
        <v>4742</v>
      </c>
    </row>
    <row r="32" spans="1:6" ht="16.649999999999999" customHeight="1" x14ac:dyDescent="0.25">
      <c r="B32" s="58" t="s">
        <v>93</v>
      </c>
      <c r="D32" s="42">
        <v>539</v>
      </c>
      <c r="F32" s="42">
        <v>875</v>
      </c>
    </row>
    <row r="33" spans="1:6" ht="16.649999999999999" hidden="1" customHeight="1" x14ac:dyDescent="0.25">
      <c r="B33" s="58" t="s">
        <v>94</v>
      </c>
      <c r="D33" s="43">
        <v>0</v>
      </c>
      <c r="F33" s="43">
        <v>0</v>
      </c>
    </row>
    <row r="34" spans="1:6" ht="16.649999999999999" customHeight="1" x14ac:dyDescent="0.25">
      <c r="A34" s="84" t="s">
        <v>95</v>
      </c>
      <c r="B34" s="80"/>
      <c r="D34" s="44">
        <f>SUM(D26:D32)</f>
        <v>3692</v>
      </c>
      <c r="F34" s="44">
        <f>SUM(F26:F32)</f>
        <v>6570</v>
      </c>
    </row>
    <row r="35" spans="1:6" ht="16.649999999999999" customHeight="1" x14ac:dyDescent="0.25">
      <c r="A35" s="84" t="s">
        <v>96</v>
      </c>
      <c r="B35" s="80"/>
      <c r="D35" s="40">
        <v>2939</v>
      </c>
      <c r="F35" s="40">
        <v>2956</v>
      </c>
    </row>
    <row r="36" spans="1:6" ht="16.649999999999999" customHeight="1" x14ac:dyDescent="0.25">
      <c r="A36" s="84" t="s">
        <v>97</v>
      </c>
      <c r="B36" s="80"/>
      <c r="D36" s="40">
        <v>525</v>
      </c>
      <c r="F36" s="40">
        <v>501</v>
      </c>
    </row>
    <row r="37" spans="1:6" ht="16.649999999999999" customHeight="1" x14ac:dyDescent="0.25">
      <c r="A37" s="84" t="s">
        <v>98</v>
      </c>
      <c r="B37" s="80"/>
      <c r="D37" s="40">
        <v>327</v>
      </c>
      <c r="F37" s="40">
        <v>0</v>
      </c>
    </row>
    <row r="38" spans="1:6" ht="16.649999999999999" customHeight="1" x14ac:dyDescent="0.25">
      <c r="A38" s="84" t="s">
        <v>99</v>
      </c>
      <c r="B38" s="80"/>
      <c r="D38" s="42">
        <v>170</v>
      </c>
      <c r="F38" s="42">
        <v>224</v>
      </c>
    </row>
    <row r="39" spans="1:6" ht="16.649999999999999" customHeight="1" x14ac:dyDescent="0.25">
      <c r="A39" s="84" t="s">
        <v>100</v>
      </c>
      <c r="B39" s="80"/>
      <c r="D39" s="43">
        <f>SUM(D34:D38)</f>
        <v>7653</v>
      </c>
      <c r="F39" s="43">
        <f>SUM(F34:F38)</f>
        <v>10251</v>
      </c>
    </row>
    <row r="40" spans="1:6" ht="16.649999999999999" customHeight="1" x14ac:dyDescent="0.25">
      <c r="A40" s="80"/>
      <c r="B40" s="80"/>
      <c r="D40" s="48"/>
      <c r="F40" s="48"/>
    </row>
    <row r="41" spans="1:6" ht="16.649999999999999" customHeight="1" x14ac:dyDescent="0.25">
      <c r="A41" s="83" t="s">
        <v>101</v>
      </c>
      <c r="B41" s="80"/>
    </row>
    <row r="42" spans="1:6" ht="16.649999999999999" customHeight="1" x14ac:dyDescent="0.25">
      <c r="A42" s="83" t="s">
        <v>102</v>
      </c>
      <c r="B42" s="80"/>
    </row>
    <row r="43" spans="1:6" ht="16.649999999999999" customHeight="1" x14ac:dyDescent="0.25">
      <c r="A43" s="84" t="s">
        <v>103</v>
      </c>
      <c r="B43" s="80"/>
    </row>
    <row r="44" spans="1:6" ht="16.649999999999999" customHeight="1" x14ac:dyDescent="0.25">
      <c r="B44" s="58" t="s">
        <v>104</v>
      </c>
      <c r="D44" s="40">
        <v>2</v>
      </c>
      <c r="F44" s="40">
        <v>2</v>
      </c>
    </row>
    <row r="45" spans="1:6" ht="16.649999999999999" customHeight="1" x14ac:dyDescent="0.25">
      <c r="B45" s="58" t="s">
        <v>105</v>
      </c>
      <c r="D45" s="40">
        <v>2585</v>
      </c>
      <c r="F45" s="40">
        <v>2716</v>
      </c>
    </row>
    <row r="46" spans="1:6" ht="16.649999999999999" customHeight="1" x14ac:dyDescent="0.25">
      <c r="B46" s="58" t="s">
        <v>106</v>
      </c>
      <c r="D46" s="40">
        <v>-328</v>
      </c>
      <c r="F46" s="40">
        <v>-297</v>
      </c>
    </row>
    <row r="47" spans="1:6" ht="16.649999999999999" customHeight="1" x14ac:dyDescent="0.25">
      <c r="B47" s="58" t="s">
        <v>107</v>
      </c>
      <c r="D47" s="40">
        <v>-1833</v>
      </c>
      <c r="F47" s="40">
        <v>-1530</v>
      </c>
    </row>
    <row r="48" spans="1:6" ht="16.649999999999999" customHeight="1" x14ac:dyDescent="0.25">
      <c r="B48" s="58" t="s">
        <v>108</v>
      </c>
      <c r="D48" s="42">
        <v>4901</v>
      </c>
      <c r="F48" s="42">
        <v>4558</v>
      </c>
    </row>
    <row r="49" spans="1:6" ht="16.649999999999999" customHeight="1" x14ac:dyDescent="0.25">
      <c r="A49" s="84" t="s">
        <v>109</v>
      </c>
      <c r="B49" s="80"/>
      <c r="D49" s="43">
        <f>SUM(D44:D48)</f>
        <v>5327</v>
      </c>
      <c r="F49" s="43">
        <f>SUM(F44:F48)</f>
        <v>5449</v>
      </c>
    </row>
    <row r="50" spans="1:6" ht="16.649999999999999" customHeight="1" x14ac:dyDescent="0.25">
      <c r="A50" s="84" t="s">
        <v>110</v>
      </c>
      <c r="B50" s="80"/>
      <c r="D50" s="45">
        <f>D49+D39</f>
        <v>12980</v>
      </c>
      <c r="F50" s="45">
        <f>F49+F39</f>
        <v>15700</v>
      </c>
    </row>
    <row r="51" spans="1:6" ht="16.649999999999999" customHeight="1" x14ac:dyDescent="0.25">
      <c r="D51" s="46"/>
      <c r="F51" s="46"/>
    </row>
    <row r="52" spans="1:6" ht="16.649999999999999" customHeight="1" x14ac:dyDescent="0.25"/>
    <row r="53" spans="1:6" ht="16.649999999999999" customHeight="1" x14ac:dyDescent="0.25"/>
    <row r="54" spans="1:6" ht="16.649999999999999" customHeight="1" x14ac:dyDescent="0.25"/>
    <row r="55" spans="1:6" ht="16.649999999999999" customHeight="1" x14ac:dyDescent="0.25"/>
    <row r="56" spans="1:6" ht="16.649999999999999" customHeight="1" x14ac:dyDescent="0.25"/>
    <row r="57" spans="1:6" ht="16.649999999999999" customHeight="1" x14ac:dyDescent="0.25"/>
    <row r="58" spans="1:6" ht="16.649999999999999" customHeight="1" x14ac:dyDescent="0.25"/>
    <row r="59" spans="1:6" ht="16.649999999999999" customHeight="1" x14ac:dyDescent="0.25"/>
    <row r="60" spans="1:6" ht="16.649999999999999" customHeight="1" x14ac:dyDescent="0.25"/>
    <row r="61" spans="1:6" ht="16.649999999999999" customHeight="1" x14ac:dyDescent="0.25"/>
    <row r="62" spans="1:6" ht="16.649999999999999" customHeight="1" x14ac:dyDescent="0.25"/>
    <row r="63" spans="1:6" ht="16.649999999999999" customHeight="1" x14ac:dyDescent="0.25"/>
    <row r="64" spans="1:6"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row r="92" ht="16.649999999999999" customHeight="1" x14ac:dyDescent="0.25"/>
    <row r="93" ht="16.649999999999999" customHeight="1" x14ac:dyDescent="0.25"/>
    <row r="94" ht="16.649999999999999" customHeight="1" x14ac:dyDescent="0.25"/>
    <row r="95" ht="16.649999999999999" customHeight="1" x14ac:dyDescent="0.25"/>
    <row r="96" ht="16.649999999999999" customHeight="1" x14ac:dyDescent="0.25"/>
    <row r="97" ht="16.649999999999999" customHeight="1" x14ac:dyDescent="0.25"/>
    <row r="98" ht="16.649999999999999" customHeight="1" x14ac:dyDescent="0.25"/>
    <row r="99" ht="16.649999999999999" customHeight="1" x14ac:dyDescent="0.25"/>
    <row r="100" ht="16.649999999999999" customHeight="1" x14ac:dyDescent="0.25"/>
    <row r="101" ht="16.649999999999999" customHeight="1" x14ac:dyDescent="0.25"/>
    <row r="102" ht="16.649999999999999" customHeight="1" x14ac:dyDescent="0.25"/>
    <row r="103" ht="16.649999999999999" customHeight="1" x14ac:dyDescent="0.25"/>
  </sheetData>
  <mergeCells count="26">
    <mergeCell ref="A50:B50"/>
    <mergeCell ref="A40:B40"/>
    <mergeCell ref="A41:B41"/>
    <mergeCell ref="A42:B42"/>
    <mergeCell ref="A43:B43"/>
    <mergeCell ref="A49:B49"/>
    <mergeCell ref="A35:B35"/>
    <mergeCell ref="A36:B36"/>
    <mergeCell ref="A37:B37"/>
    <mergeCell ref="A38:B38"/>
    <mergeCell ref="A39:B39"/>
    <mergeCell ref="A21:B21"/>
    <mergeCell ref="A22:B22"/>
    <mergeCell ref="A24:B24"/>
    <mergeCell ref="A25:B25"/>
    <mergeCell ref="A34:B34"/>
    <mergeCell ref="A16:B16"/>
    <mergeCell ref="A17:B17"/>
    <mergeCell ref="A18:B18"/>
    <mergeCell ref="A19:B19"/>
    <mergeCell ref="A20:B20"/>
    <mergeCell ref="A1:F1"/>
    <mergeCell ref="A2:F2"/>
    <mergeCell ref="A3:F3"/>
    <mergeCell ref="A7:B7"/>
    <mergeCell ref="A8:B8"/>
  </mergeCells>
  <pageMargins left="0.75" right="0.75" top="1" bottom="1" header="0.5" footer="0.5"/>
  <pageSetup scale="8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3"/>
  <sheetViews>
    <sheetView showRuler="0" topLeftCell="A34" workbookViewId="0">
      <selection activeCell="A41" sqref="A41:I41"/>
    </sheetView>
  </sheetViews>
  <sheetFormatPr defaultColWidth="13.33203125" defaultRowHeight="13.2" x14ac:dyDescent="0.25"/>
  <cols>
    <col min="1" max="1" width="1.88671875" customWidth="1"/>
    <col min="2" max="2" width="82.33203125" customWidth="1"/>
    <col min="3" max="3" width="2.33203125" customWidth="1"/>
    <col min="4" max="4" width="18" customWidth="1"/>
    <col min="5" max="5" width="2.33203125" customWidth="1"/>
    <col min="6" max="6" width="18" customWidth="1"/>
    <col min="7" max="7" width="2.33203125" customWidth="1"/>
    <col min="8" max="8" width="18" customWidth="1"/>
    <col min="9" max="9" width="2.33203125" customWidth="1"/>
    <col min="10" max="10" width="54.33203125" customWidth="1"/>
    <col min="11" max="21" width="20.109375" customWidth="1"/>
  </cols>
  <sheetData>
    <row r="1" spans="1:9" ht="16.649999999999999" customHeight="1" x14ac:dyDescent="0.25">
      <c r="A1" s="82" t="s">
        <v>0</v>
      </c>
      <c r="B1" s="80"/>
      <c r="C1" s="80"/>
      <c r="D1" s="80"/>
      <c r="E1" s="80"/>
      <c r="F1" s="80"/>
      <c r="G1" s="80"/>
      <c r="H1" s="80"/>
      <c r="I1" s="80"/>
    </row>
    <row r="2" spans="1:9" ht="16.649999999999999" customHeight="1" x14ac:dyDescent="0.25">
      <c r="A2" s="82" t="s">
        <v>111</v>
      </c>
      <c r="B2" s="80"/>
      <c r="C2" s="80"/>
      <c r="D2" s="80"/>
      <c r="E2" s="80"/>
      <c r="F2" s="80"/>
      <c r="G2" s="80"/>
      <c r="H2" s="80"/>
      <c r="I2" s="80"/>
    </row>
    <row r="3" spans="1:9" ht="16.649999999999999" customHeight="1" x14ac:dyDescent="0.25">
      <c r="A3" s="82" t="s">
        <v>112</v>
      </c>
      <c r="B3" s="80"/>
      <c r="C3" s="80"/>
      <c r="D3" s="80"/>
      <c r="E3" s="80"/>
      <c r="F3" s="80"/>
      <c r="G3" s="80"/>
      <c r="H3" s="80"/>
      <c r="I3" s="80"/>
    </row>
    <row r="4" spans="1:9" ht="16.649999999999999" customHeight="1" x14ac:dyDescent="0.25">
      <c r="A4" s="82" t="s">
        <v>2</v>
      </c>
      <c r="B4" s="80"/>
      <c r="C4" s="80"/>
      <c r="D4" s="80"/>
      <c r="E4" s="80"/>
      <c r="F4" s="80"/>
      <c r="G4" s="80"/>
      <c r="H4" s="80"/>
      <c r="I4" s="80"/>
    </row>
    <row r="5" spans="1:9" ht="16.649999999999999" customHeight="1" x14ac:dyDescent="0.25">
      <c r="A5" s="82" t="s">
        <v>3</v>
      </c>
      <c r="B5" s="80"/>
      <c r="C5" s="80"/>
      <c r="D5" s="80"/>
      <c r="E5" s="80"/>
      <c r="F5" s="80"/>
      <c r="G5" s="80"/>
      <c r="H5" s="80"/>
      <c r="I5" s="80"/>
    </row>
    <row r="6" spans="1:9" ht="16.649999999999999" customHeight="1" x14ac:dyDescent="0.25">
      <c r="A6" s="57"/>
      <c r="B6" s="57"/>
      <c r="C6" s="57"/>
      <c r="D6" s="57"/>
      <c r="E6" s="57"/>
      <c r="F6" s="57"/>
      <c r="G6" s="57"/>
      <c r="H6" s="57"/>
      <c r="I6" s="57"/>
    </row>
    <row r="7" spans="1:9" ht="16.649999999999999" customHeight="1" x14ac:dyDescent="0.25">
      <c r="A7" s="57"/>
      <c r="B7" s="57"/>
      <c r="C7" s="57"/>
      <c r="D7" s="57"/>
      <c r="E7" s="57"/>
      <c r="F7" s="57"/>
      <c r="G7" s="57"/>
      <c r="H7" s="57"/>
      <c r="I7" s="57"/>
    </row>
    <row r="8" spans="1:9" ht="16.649999999999999" customHeight="1" x14ac:dyDescent="0.25">
      <c r="A8" s="57"/>
      <c r="B8" s="57"/>
      <c r="C8" s="57"/>
      <c r="D8" s="81" t="s">
        <v>113</v>
      </c>
      <c r="E8" s="80"/>
      <c r="F8" s="80"/>
      <c r="G8" s="80"/>
      <c r="H8" s="80"/>
      <c r="I8" s="57"/>
    </row>
    <row r="9" spans="1:9" ht="16.649999999999999" customHeight="1" x14ac:dyDescent="0.25">
      <c r="A9" s="57"/>
      <c r="B9" s="57"/>
      <c r="C9" s="57"/>
      <c r="D9" s="59">
        <v>43738</v>
      </c>
      <c r="E9" s="48"/>
      <c r="F9" s="59">
        <v>43646</v>
      </c>
      <c r="G9" s="48"/>
      <c r="H9" s="59">
        <v>43373</v>
      </c>
      <c r="I9" s="57"/>
    </row>
    <row r="10" spans="1:9" ht="16.649999999999999" customHeight="1" x14ac:dyDescent="0.25">
      <c r="A10" s="57"/>
      <c r="B10" s="57"/>
      <c r="C10" s="57"/>
      <c r="D10" s="60">
        <v>43738</v>
      </c>
      <c r="E10" s="57"/>
      <c r="F10" s="60">
        <v>43646</v>
      </c>
      <c r="G10" s="61"/>
      <c r="H10" s="60">
        <v>43373</v>
      </c>
      <c r="I10" s="57"/>
    </row>
    <row r="11" spans="1:9" ht="16.649999999999999" customHeight="1" x14ac:dyDescent="0.25">
      <c r="A11" s="57"/>
      <c r="B11" s="57"/>
      <c r="C11" s="57"/>
      <c r="D11" s="48"/>
      <c r="E11" s="57"/>
      <c r="F11" s="48"/>
      <c r="G11" s="57"/>
      <c r="H11" s="48"/>
      <c r="I11" s="57"/>
    </row>
    <row r="12" spans="1:9" ht="16.649999999999999" customHeight="1" x14ac:dyDescent="0.25">
      <c r="A12" s="83" t="s">
        <v>114</v>
      </c>
      <c r="B12" s="80"/>
      <c r="C12" s="57"/>
      <c r="D12" s="47">
        <v>150</v>
      </c>
      <c r="E12" s="57"/>
      <c r="F12" s="47">
        <v>174</v>
      </c>
      <c r="G12" s="57"/>
      <c r="H12" s="47">
        <v>163</v>
      </c>
      <c r="I12" s="57"/>
    </row>
    <row r="13" spans="1:9" ht="16.649999999999999" customHeight="1" x14ac:dyDescent="0.25">
      <c r="A13" s="84" t="s">
        <v>115</v>
      </c>
      <c r="B13" s="80"/>
      <c r="C13" s="57"/>
      <c r="D13" s="57"/>
      <c r="E13" s="57"/>
      <c r="F13" s="57"/>
      <c r="G13" s="57"/>
      <c r="H13" s="57"/>
      <c r="I13" s="57"/>
    </row>
    <row r="14" spans="1:9" ht="16.649999999999999" customHeight="1" x14ac:dyDescent="0.25">
      <c r="A14" s="57"/>
      <c r="B14" s="58" t="s">
        <v>116</v>
      </c>
      <c r="C14" s="57"/>
      <c r="D14" s="40">
        <v>25</v>
      </c>
      <c r="E14" s="57"/>
      <c r="F14" s="40">
        <v>26</v>
      </c>
      <c r="G14" s="57"/>
      <c r="H14" s="40">
        <v>27</v>
      </c>
      <c r="I14" s="57"/>
    </row>
    <row r="15" spans="1:9" ht="16.649999999999999" customHeight="1" x14ac:dyDescent="0.25">
      <c r="A15" s="57"/>
      <c r="B15" s="58" t="s">
        <v>117</v>
      </c>
      <c r="C15" s="57"/>
      <c r="D15" s="40">
        <v>10</v>
      </c>
      <c r="E15" s="57"/>
      <c r="F15" s="40">
        <v>5</v>
      </c>
      <c r="G15" s="57"/>
      <c r="H15" s="40">
        <v>6</v>
      </c>
      <c r="I15" s="57"/>
    </row>
    <row r="16" spans="1:9" ht="16.649999999999999" customHeight="1" x14ac:dyDescent="0.25">
      <c r="A16" s="57"/>
      <c r="B16" s="62" t="s">
        <v>186</v>
      </c>
      <c r="C16" s="57"/>
      <c r="D16" s="40">
        <v>30</v>
      </c>
      <c r="E16" s="57"/>
      <c r="F16" s="40">
        <v>0</v>
      </c>
      <c r="G16" s="57"/>
      <c r="H16" s="40">
        <v>0</v>
      </c>
      <c r="I16" s="57"/>
    </row>
    <row r="17" spans="1:9" s="50" customFormat="1" ht="16.649999999999999" customHeight="1" x14ac:dyDescent="0.25">
      <c r="A17" s="57"/>
      <c r="B17" s="58" t="s">
        <v>197</v>
      </c>
      <c r="C17" s="57"/>
      <c r="D17" s="40">
        <v>20</v>
      </c>
      <c r="E17" s="57"/>
      <c r="F17" s="40">
        <v>0</v>
      </c>
      <c r="G17" s="57"/>
      <c r="H17" s="40">
        <v>0</v>
      </c>
      <c r="I17" s="57"/>
    </row>
    <row r="18" spans="1:9" ht="16.649999999999999" customHeight="1" x14ac:dyDescent="0.25">
      <c r="A18" s="57"/>
      <c r="B18" s="58" t="s">
        <v>198</v>
      </c>
      <c r="C18" s="57"/>
      <c r="D18" s="40">
        <v>-15</v>
      </c>
      <c r="E18" s="57"/>
      <c r="F18" s="40">
        <v>-9</v>
      </c>
      <c r="G18" s="57"/>
      <c r="H18" s="40">
        <v>-5</v>
      </c>
      <c r="I18" s="57"/>
    </row>
    <row r="19" spans="1:9" ht="16.649999999999999" customHeight="1" x14ac:dyDescent="0.25">
      <c r="A19" s="57"/>
      <c r="B19" s="58" t="s">
        <v>199</v>
      </c>
      <c r="C19" s="57"/>
      <c r="D19" s="40">
        <v>0</v>
      </c>
      <c r="E19" s="57"/>
      <c r="F19" s="40">
        <v>0</v>
      </c>
      <c r="G19" s="57"/>
      <c r="H19" s="40">
        <v>8</v>
      </c>
      <c r="I19" s="57"/>
    </row>
    <row r="20" spans="1:9" ht="16.649999999999999" customHeight="1" x14ac:dyDescent="0.25">
      <c r="A20" s="57"/>
      <c r="B20" s="58" t="s">
        <v>200</v>
      </c>
      <c r="C20" s="57"/>
      <c r="D20" s="40">
        <v>0</v>
      </c>
      <c r="E20" s="57"/>
      <c r="F20" s="40">
        <v>11</v>
      </c>
      <c r="G20" s="57"/>
      <c r="H20" s="40">
        <v>0</v>
      </c>
      <c r="I20" s="57"/>
    </row>
    <row r="21" spans="1:9" ht="16.649999999999999" customHeight="1" x14ac:dyDescent="0.25">
      <c r="A21" s="57"/>
      <c r="B21" s="58" t="s">
        <v>201</v>
      </c>
      <c r="C21" s="57"/>
      <c r="D21" s="40">
        <v>0</v>
      </c>
      <c r="E21" s="57"/>
      <c r="F21" s="40">
        <v>0</v>
      </c>
      <c r="G21" s="57"/>
      <c r="H21" s="40">
        <v>8</v>
      </c>
      <c r="I21" s="57"/>
    </row>
    <row r="22" spans="1:9" ht="16.649999999999999" customHeight="1" x14ac:dyDescent="0.25">
      <c r="A22" s="57"/>
      <c r="B22" s="58" t="s">
        <v>118</v>
      </c>
      <c r="C22" s="57"/>
      <c r="D22" s="42">
        <v>4</v>
      </c>
      <c r="E22" s="57"/>
      <c r="F22" s="42">
        <v>3</v>
      </c>
      <c r="G22" s="57"/>
      <c r="H22" s="42">
        <v>2</v>
      </c>
      <c r="I22" s="57"/>
    </row>
    <row r="23" spans="1:9" ht="16.649999999999999" customHeight="1" x14ac:dyDescent="0.25">
      <c r="A23" s="57"/>
      <c r="B23" s="58" t="s">
        <v>119</v>
      </c>
      <c r="C23" s="57"/>
      <c r="D23" s="44">
        <f>SUM(D14:D22)</f>
        <v>74</v>
      </c>
      <c r="E23" s="57"/>
      <c r="F23" s="44">
        <f>SUM(F14:F22)</f>
        <v>36</v>
      </c>
      <c r="G23" s="57"/>
      <c r="H23" s="44">
        <f>SUM(H14:H22)</f>
        <v>46</v>
      </c>
      <c r="I23" s="57"/>
    </row>
    <row r="24" spans="1:9" ht="16.649999999999999" customHeight="1" x14ac:dyDescent="0.25">
      <c r="A24" s="57"/>
      <c r="B24" s="58" t="s">
        <v>202</v>
      </c>
      <c r="C24" s="57"/>
      <c r="D24" s="40">
        <v>-12</v>
      </c>
      <c r="E24" s="57"/>
      <c r="F24" s="40">
        <v>-7</v>
      </c>
      <c r="G24" s="57"/>
      <c r="H24" s="40">
        <v>-16</v>
      </c>
      <c r="I24" s="57"/>
    </row>
    <row r="25" spans="1:9" s="30" customFormat="1" ht="16.649999999999999" customHeight="1" x14ac:dyDescent="0.25">
      <c r="A25" s="57"/>
      <c r="B25" s="58" t="s">
        <v>203</v>
      </c>
      <c r="C25" s="57"/>
      <c r="D25" s="42">
        <v>0</v>
      </c>
      <c r="E25" s="57"/>
      <c r="F25" s="42">
        <v>0</v>
      </c>
      <c r="G25" s="57"/>
      <c r="H25" s="42">
        <v>-4</v>
      </c>
      <c r="I25" s="57"/>
    </row>
    <row r="26" spans="1:9" ht="16.649999999999999" customHeight="1" x14ac:dyDescent="0.25">
      <c r="A26" s="57"/>
      <c r="B26" s="58" t="s">
        <v>120</v>
      </c>
      <c r="C26" s="57"/>
      <c r="D26" s="44">
        <f>SUM(D23:D25)</f>
        <v>62</v>
      </c>
      <c r="E26" s="57"/>
      <c r="F26" s="44">
        <f>SUM(F23:F25)</f>
        <v>29</v>
      </c>
      <c r="G26" s="57"/>
      <c r="H26" s="44">
        <f>SUM(H23:H25)</f>
        <v>26</v>
      </c>
      <c r="I26" s="57"/>
    </row>
    <row r="27" spans="1:9" ht="16.649999999999999" customHeight="1" x14ac:dyDescent="0.25">
      <c r="A27" s="83" t="s">
        <v>121</v>
      </c>
      <c r="B27" s="80"/>
      <c r="C27" s="57"/>
      <c r="D27" s="47">
        <f>D26+D12</f>
        <v>212</v>
      </c>
      <c r="E27" s="57"/>
      <c r="F27" s="47">
        <f>F26+F12</f>
        <v>203</v>
      </c>
      <c r="G27" s="57"/>
      <c r="H27" s="47">
        <f>H26+H12</f>
        <v>189</v>
      </c>
      <c r="I27" s="57"/>
    </row>
    <row r="28" spans="1:9" ht="16.649999999999999" customHeight="1" x14ac:dyDescent="0.25">
      <c r="A28" s="83" t="s">
        <v>122</v>
      </c>
      <c r="B28" s="80"/>
      <c r="C28" s="57"/>
      <c r="D28" s="63">
        <v>0.9</v>
      </c>
      <c r="E28" s="57"/>
      <c r="F28" s="63">
        <v>1.04191616766467</v>
      </c>
      <c r="G28" s="57"/>
      <c r="H28" s="63">
        <v>0.97429766885833802</v>
      </c>
      <c r="I28" s="57"/>
    </row>
    <row r="29" spans="1:9" ht="27.45" hidden="1" customHeight="1" x14ac:dyDescent="0.25">
      <c r="A29" s="58" t="s">
        <v>123</v>
      </c>
      <c r="B29" s="57"/>
      <c r="C29" s="57"/>
      <c r="D29" s="40">
        <v>0</v>
      </c>
      <c r="E29" s="57"/>
      <c r="F29" s="40">
        <v>0</v>
      </c>
      <c r="G29" s="57"/>
      <c r="H29" s="40">
        <v>0</v>
      </c>
      <c r="I29" s="57"/>
    </row>
    <row r="30" spans="1:9" ht="16.649999999999999" customHeight="1" x14ac:dyDescent="0.25">
      <c r="A30" s="57"/>
      <c r="B30" s="58" t="s">
        <v>124</v>
      </c>
      <c r="C30" s="57"/>
      <c r="D30" s="56">
        <f>D26/D33</f>
        <v>0.3712574850299401</v>
      </c>
      <c r="E30" s="57"/>
      <c r="F30" s="56">
        <v>0.18</v>
      </c>
      <c r="G30" s="57"/>
      <c r="H30" s="56">
        <f>H26/H33</f>
        <v>0.15540944411237298</v>
      </c>
      <c r="I30" s="57"/>
    </row>
    <row r="31" spans="1:9" ht="16.649999999999999" customHeight="1" x14ac:dyDescent="0.25">
      <c r="A31" s="83" t="s">
        <v>125</v>
      </c>
      <c r="B31" s="80"/>
      <c r="C31" s="57"/>
      <c r="D31" s="64">
        <f>+D27/D33</f>
        <v>1.2694610778443114</v>
      </c>
      <c r="E31" s="57"/>
      <c r="F31" s="64">
        <f>SUM(F28:F30)</f>
        <v>1.2219161676646699</v>
      </c>
      <c r="G31" s="57"/>
      <c r="H31" s="64">
        <f>SUM(H28:H30)</f>
        <v>1.129707112970711</v>
      </c>
      <c r="I31" s="57"/>
    </row>
    <row r="32" spans="1:9" ht="16.649999999999999" customHeight="1" x14ac:dyDescent="0.25">
      <c r="A32" s="57"/>
      <c r="B32" s="57"/>
      <c r="C32" s="57"/>
      <c r="D32" s="46"/>
      <c r="E32" s="57"/>
      <c r="F32" s="46"/>
      <c r="G32" s="57"/>
      <c r="H32" s="46"/>
      <c r="I32" s="57"/>
    </row>
    <row r="33" spans="1:10" ht="16.649999999999999" customHeight="1" x14ac:dyDescent="0.25">
      <c r="A33" s="83" t="s">
        <v>210</v>
      </c>
      <c r="B33" s="83"/>
      <c r="C33" s="57"/>
      <c r="D33" s="65">
        <v>167</v>
      </c>
      <c r="E33" s="57"/>
      <c r="F33" s="65">
        <v>167</v>
      </c>
      <c r="G33" s="57"/>
      <c r="H33" s="65">
        <v>167.3</v>
      </c>
      <c r="I33" s="57"/>
    </row>
    <row r="34" spans="1:10" ht="16.649999999999999" customHeight="1" x14ac:dyDescent="0.25">
      <c r="A34" s="57"/>
      <c r="B34" s="57"/>
      <c r="C34" s="57"/>
      <c r="D34" s="57"/>
      <c r="E34" s="57"/>
      <c r="F34" s="57"/>
      <c r="G34" s="57"/>
      <c r="H34" s="57"/>
      <c r="I34" s="57"/>
    </row>
    <row r="35" spans="1:10" ht="27.45" customHeight="1" x14ac:dyDescent="0.25">
      <c r="A35" s="88" t="s">
        <v>126</v>
      </c>
      <c r="B35" s="86"/>
      <c r="C35" s="86"/>
      <c r="D35" s="86"/>
      <c r="E35" s="86"/>
      <c r="F35" s="86"/>
      <c r="G35" s="86"/>
      <c r="H35" s="86"/>
      <c r="I35" s="86"/>
    </row>
    <row r="36" spans="1:10" ht="16.649999999999999" customHeight="1" x14ac:dyDescent="0.25">
      <c r="A36" s="86"/>
      <c r="B36" s="86"/>
      <c r="C36" s="86"/>
      <c r="D36" s="86"/>
      <c r="E36" s="86"/>
      <c r="F36" s="86"/>
      <c r="G36" s="86"/>
      <c r="H36" s="86"/>
      <c r="I36" s="86"/>
    </row>
    <row r="37" spans="1:10" ht="44.4" customHeight="1" x14ac:dyDescent="0.25">
      <c r="A37" s="88" t="s">
        <v>208</v>
      </c>
      <c r="B37" s="86"/>
      <c r="C37" s="86"/>
      <c r="D37" s="86"/>
      <c r="E37" s="86"/>
      <c r="F37" s="86"/>
      <c r="G37" s="86"/>
      <c r="H37" s="86"/>
      <c r="I37" s="86"/>
    </row>
    <row r="38" spans="1:10" ht="16.649999999999999" customHeight="1" x14ac:dyDescent="0.25">
      <c r="A38" s="86"/>
      <c r="B38" s="86"/>
      <c r="C38" s="86"/>
      <c r="D38" s="86"/>
      <c r="E38" s="86"/>
      <c r="F38" s="86"/>
      <c r="G38" s="86"/>
      <c r="H38" s="86"/>
      <c r="I38" s="86"/>
    </row>
    <row r="39" spans="1:10" s="30" customFormat="1" ht="72" customHeight="1" x14ac:dyDescent="0.25">
      <c r="A39" s="84" t="s">
        <v>213</v>
      </c>
      <c r="B39" s="80"/>
      <c r="C39" s="80"/>
      <c r="D39" s="80"/>
      <c r="E39" s="80"/>
      <c r="F39" s="80"/>
      <c r="G39" s="80"/>
      <c r="H39" s="80"/>
      <c r="I39" s="80"/>
    </row>
    <row r="40" spans="1:10" s="30" customFormat="1" ht="16.649999999999999" customHeight="1" x14ac:dyDescent="0.25"/>
    <row r="41" spans="1:10" s="53" customFormat="1" ht="34.200000000000003" customHeight="1" x14ac:dyDescent="0.25">
      <c r="A41" s="90" t="s">
        <v>218</v>
      </c>
      <c r="B41" s="90"/>
      <c r="C41" s="90"/>
      <c r="D41" s="90"/>
      <c r="E41" s="90"/>
      <c r="F41" s="90"/>
      <c r="G41" s="90"/>
      <c r="H41" s="90"/>
      <c r="I41" s="90"/>
    </row>
    <row r="42" spans="1:10" s="53" customFormat="1" ht="16.649999999999999" customHeight="1" x14ac:dyDescent="0.25"/>
    <row r="43" spans="1:10" ht="84.6" customHeight="1" x14ac:dyDescent="0.25">
      <c r="A43" s="84" t="s">
        <v>215</v>
      </c>
      <c r="B43" s="91"/>
      <c r="C43" s="91"/>
      <c r="D43" s="91"/>
      <c r="E43" s="91"/>
      <c r="F43" s="91"/>
      <c r="G43" s="91"/>
      <c r="H43" s="91"/>
      <c r="I43" s="91"/>
    </row>
    <row r="44" spans="1:10" ht="16.649999999999999" customHeight="1" x14ac:dyDescent="0.25">
      <c r="A44" s="86"/>
      <c r="B44" s="86"/>
      <c r="C44" s="86"/>
      <c r="D44" s="86"/>
      <c r="E44" s="86"/>
      <c r="F44" s="86"/>
      <c r="G44" s="86"/>
      <c r="H44" s="86"/>
      <c r="I44" s="86"/>
    </row>
    <row r="45" spans="1:10" ht="39.6" customHeight="1" x14ac:dyDescent="0.25">
      <c r="A45" s="84" t="s">
        <v>211</v>
      </c>
      <c r="B45" s="91"/>
      <c r="C45" s="91"/>
      <c r="D45" s="91"/>
      <c r="E45" s="91"/>
      <c r="F45" s="91"/>
      <c r="G45" s="91"/>
      <c r="H45" s="91"/>
      <c r="I45" s="91"/>
      <c r="J45" s="41"/>
    </row>
    <row r="46" spans="1:10" s="30" customFormat="1" ht="16.649999999999999" customHeight="1" x14ac:dyDescent="0.25"/>
    <row r="47" spans="1:10" ht="39.15" customHeight="1" x14ac:dyDescent="0.25">
      <c r="A47" s="88" t="s">
        <v>204</v>
      </c>
      <c r="B47" s="86"/>
      <c r="C47" s="86"/>
      <c r="D47" s="86"/>
      <c r="E47" s="86"/>
      <c r="F47" s="86"/>
      <c r="G47" s="86"/>
      <c r="H47" s="86"/>
      <c r="I47" s="86"/>
    </row>
    <row r="48" spans="1:10" ht="16.649999999999999" customHeight="1" x14ac:dyDescent="0.25">
      <c r="A48" s="86"/>
      <c r="B48" s="86"/>
      <c r="C48" s="86"/>
      <c r="D48" s="86"/>
      <c r="E48" s="86"/>
      <c r="F48" s="86"/>
      <c r="G48" s="86"/>
      <c r="H48" s="86"/>
      <c r="I48" s="86"/>
    </row>
    <row r="49" spans="1:9" ht="16.649999999999999" customHeight="1" x14ac:dyDescent="0.25">
      <c r="A49" s="88" t="s">
        <v>205</v>
      </c>
      <c r="B49" s="86"/>
      <c r="C49" s="86"/>
      <c r="D49" s="86"/>
      <c r="E49" s="86"/>
      <c r="F49" s="86"/>
      <c r="G49" s="86"/>
      <c r="H49" s="86"/>
      <c r="I49" s="86"/>
    </row>
    <row r="50" spans="1:9" ht="16.649999999999999" customHeight="1" x14ac:dyDescent="0.25">
      <c r="A50" s="80"/>
      <c r="B50" s="80"/>
      <c r="C50" s="80"/>
      <c r="D50" s="80"/>
      <c r="E50" s="80"/>
      <c r="F50" s="80"/>
      <c r="G50" s="80"/>
      <c r="H50" s="80"/>
      <c r="I50" s="80"/>
    </row>
    <row r="51" spans="1:9" ht="18" customHeight="1" x14ac:dyDescent="0.25">
      <c r="A51" s="84" t="s">
        <v>206</v>
      </c>
      <c r="B51" s="80"/>
      <c r="C51" s="80"/>
      <c r="D51" s="80"/>
      <c r="E51" s="80"/>
      <c r="F51" s="80"/>
      <c r="G51" s="80"/>
      <c r="H51" s="80"/>
      <c r="I51" s="80"/>
    </row>
    <row r="52" spans="1:9" ht="15.75" customHeight="1" x14ac:dyDescent="0.25">
      <c r="A52" s="80"/>
      <c r="B52" s="80"/>
      <c r="C52" s="80"/>
      <c r="D52" s="80"/>
      <c r="E52" s="80"/>
      <c r="F52" s="80"/>
      <c r="G52" s="80"/>
      <c r="H52" s="80"/>
      <c r="I52" s="80"/>
    </row>
    <row r="53" spans="1:9" ht="27.45" customHeight="1" x14ac:dyDescent="0.25">
      <c r="A53" s="84" t="s">
        <v>207</v>
      </c>
      <c r="B53" s="80"/>
      <c r="C53" s="80"/>
      <c r="D53" s="80"/>
      <c r="E53" s="80"/>
      <c r="F53" s="80"/>
      <c r="G53" s="80"/>
      <c r="H53" s="80"/>
      <c r="I53" s="80"/>
    </row>
    <row r="54" spans="1:9" ht="16.649999999999999" customHeight="1" x14ac:dyDescent="0.25">
      <c r="A54" s="86"/>
      <c r="B54" s="86"/>
      <c r="C54" s="86"/>
      <c r="D54" s="86"/>
      <c r="E54" s="86"/>
      <c r="F54" s="86"/>
      <c r="G54" s="86"/>
      <c r="H54" s="86"/>
      <c r="I54" s="86"/>
    </row>
    <row r="55" spans="1:9" ht="16.649999999999999" customHeight="1" x14ac:dyDescent="0.25"/>
    <row r="56" spans="1:9" ht="16.649999999999999" customHeight="1" x14ac:dyDescent="0.25"/>
    <row r="57" spans="1:9" ht="16.649999999999999" customHeight="1" x14ac:dyDescent="0.25"/>
    <row r="58" spans="1:9" ht="16.649999999999999" customHeight="1" x14ac:dyDescent="0.25"/>
    <row r="59" spans="1:9" ht="16.649999999999999" customHeight="1" x14ac:dyDescent="0.25"/>
    <row r="60" spans="1:9" ht="16.649999999999999" customHeight="1" x14ac:dyDescent="0.25"/>
    <row r="61" spans="1:9" ht="16.649999999999999" customHeight="1" x14ac:dyDescent="0.25"/>
    <row r="62" spans="1:9" ht="16.649999999999999" customHeight="1" x14ac:dyDescent="0.25"/>
    <row r="63" spans="1:9" ht="16.649999999999999" customHeight="1" x14ac:dyDescent="0.25"/>
  </sheetData>
  <mergeCells count="29">
    <mergeCell ref="A41:I41"/>
    <mergeCell ref="A33:B33"/>
    <mergeCell ref="A52:I52"/>
    <mergeCell ref="A53:I53"/>
    <mergeCell ref="A54:I54"/>
    <mergeCell ref="A50:I50"/>
    <mergeCell ref="A49:I49"/>
    <mergeCell ref="A45:I45"/>
    <mergeCell ref="A43:I43"/>
    <mergeCell ref="A44:I44"/>
    <mergeCell ref="A51:I51"/>
    <mergeCell ref="A48:I48"/>
    <mergeCell ref="A47:I47"/>
    <mergeCell ref="A39:I39"/>
    <mergeCell ref="A1:I1"/>
    <mergeCell ref="A12:B12"/>
    <mergeCell ref="A13:B13"/>
    <mergeCell ref="A27:B27"/>
    <mergeCell ref="A28:B28"/>
    <mergeCell ref="A5:I5"/>
    <mergeCell ref="D8:H8"/>
    <mergeCell ref="A4:I4"/>
    <mergeCell ref="A3:I3"/>
    <mergeCell ref="A2:I2"/>
    <mergeCell ref="A31:B31"/>
    <mergeCell ref="A35:I35"/>
    <mergeCell ref="A36:I36"/>
    <mergeCell ref="A37:I37"/>
    <mergeCell ref="A38:I38"/>
  </mergeCells>
  <pageMargins left="0.75" right="0.75" top="1" bottom="1" header="0.5" footer="0.5"/>
  <pageSetup scale="6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Ruler="0" topLeftCell="A31" workbookViewId="0">
      <selection activeCell="A35" sqref="A35:I35"/>
    </sheetView>
  </sheetViews>
  <sheetFormatPr defaultColWidth="13.33203125" defaultRowHeight="13.2" x14ac:dyDescent="0.25"/>
  <cols>
    <col min="1" max="1" width="3.6640625" customWidth="1"/>
    <col min="2" max="2" width="50.6640625" customWidth="1"/>
    <col min="3" max="3" width="1.6640625" customWidth="1"/>
    <col min="4" max="4" width="18.109375" customWidth="1"/>
    <col min="5" max="5" width="1.6640625" customWidth="1"/>
    <col min="6" max="6" width="18.109375" customWidth="1"/>
    <col min="7" max="7" width="1.6640625" customWidth="1"/>
    <col min="8" max="8" width="18.109375" customWidth="1"/>
    <col min="9" max="9" width="1.6640625" customWidth="1"/>
    <col min="10" max="21" width="20.109375" customWidth="1"/>
  </cols>
  <sheetData>
    <row r="1" spans="1:9" ht="16.649999999999999" customHeight="1" x14ac:dyDescent="0.25">
      <c r="A1" s="87" t="s">
        <v>0</v>
      </c>
      <c r="B1" s="86"/>
      <c r="C1" s="86"/>
      <c r="D1" s="86"/>
      <c r="E1" s="86"/>
      <c r="F1" s="86"/>
      <c r="G1" s="86"/>
      <c r="H1" s="86"/>
      <c r="I1" s="86"/>
    </row>
    <row r="2" spans="1:9" ht="16.649999999999999" customHeight="1" x14ac:dyDescent="0.25">
      <c r="A2" s="87" t="s">
        <v>111</v>
      </c>
      <c r="B2" s="86"/>
      <c r="C2" s="86"/>
      <c r="D2" s="86"/>
      <c r="E2" s="86"/>
      <c r="F2" s="86"/>
      <c r="G2" s="86"/>
      <c r="H2" s="86"/>
      <c r="I2" s="86"/>
    </row>
    <row r="3" spans="1:9" ht="16.649999999999999" customHeight="1" x14ac:dyDescent="0.25">
      <c r="A3" s="87" t="s">
        <v>112</v>
      </c>
      <c r="B3" s="86"/>
      <c r="C3" s="86"/>
      <c r="D3" s="86"/>
      <c r="E3" s="86"/>
      <c r="F3" s="86"/>
      <c r="G3" s="86"/>
      <c r="H3" s="86"/>
      <c r="I3" s="86"/>
    </row>
    <row r="4" spans="1:9" ht="16.649999999999999" customHeight="1" x14ac:dyDescent="0.25">
      <c r="A4" s="87" t="s">
        <v>48</v>
      </c>
      <c r="B4" s="86"/>
      <c r="C4" s="86"/>
      <c r="D4" s="86"/>
      <c r="E4" s="86"/>
      <c r="F4" s="86"/>
      <c r="G4" s="86"/>
      <c r="H4" s="86"/>
      <c r="I4" s="86"/>
    </row>
    <row r="5" spans="1:9" ht="16.649999999999999" customHeight="1" x14ac:dyDescent="0.25">
      <c r="A5" s="87" t="s">
        <v>3</v>
      </c>
      <c r="B5" s="86"/>
      <c r="C5" s="86"/>
      <c r="D5" s="86"/>
      <c r="E5" s="86"/>
      <c r="F5" s="86"/>
      <c r="G5" s="86"/>
      <c r="H5" s="86"/>
      <c r="I5" s="86"/>
    </row>
    <row r="6" spans="1:9" ht="16.649999999999999" customHeight="1" x14ac:dyDescent="0.25"/>
    <row r="7" spans="1:9" ht="16.649999999999999" customHeight="1" x14ac:dyDescent="0.25">
      <c r="D7" s="85" t="s">
        <v>113</v>
      </c>
      <c r="E7" s="86"/>
      <c r="F7" s="86"/>
      <c r="G7" s="86"/>
      <c r="H7" s="86"/>
    </row>
    <row r="8" spans="1:9" ht="16.649999999999999" customHeight="1" x14ac:dyDescent="0.25">
      <c r="D8" s="1">
        <v>43738</v>
      </c>
      <c r="E8" s="9"/>
      <c r="F8" s="1">
        <v>43646</v>
      </c>
      <c r="G8" s="9"/>
      <c r="H8" s="1">
        <v>43373</v>
      </c>
    </row>
    <row r="9" spans="1:9" ht="16.649999999999999" customHeight="1" x14ac:dyDescent="0.25">
      <c r="D9" s="2">
        <v>43738</v>
      </c>
      <c r="F9" s="2">
        <v>43646</v>
      </c>
      <c r="G9" s="11"/>
      <c r="H9" s="2">
        <v>43373</v>
      </c>
    </row>
    <row r="10" spans="1:9" ht="16.649999999999999" customHeight="1" x14ac:dyDescent="0.25">
      <c r="D10" s="9"/>
      <c r="F10" s="9"/>
      <c r="H10" s="9"/>
    </row>
    <row r="11" spans="1:9" ht="16.649999999999999" customHeight="1" x14ac:dyDescent="0.25">
      <c r="A11" s="89" t="s">
        <v>127</v>
      </c>
      <c r="B11" s="86"/>
      <c r="D11" s="4">
        <v>226</v>
      </c>
      <c r="F11" s="4">
        <v>256</v>
      </c>
      <c r="H11" s="4">
        <v>246</v>
      </c>
    </row>
    <row r="12" spans="1:9" ht="16.649999999999999" customHeight="1" x14ac:dyDescent="0.25">
      <c r="A12" s="88" t="s">
        <v>115</v>
      </c>
      <c r="B12" s="86"/>
    </row>
    <row r="13" spans="1:9" ht="16.649999999999999" customHeight="1" x14ac:dyDescent="0.25">
      <c r="B13" s="3" t="s">
        <v>116</v>
      </c>
      <c r="D13" s="5">
        <v>25</v>
      </c>
      <c r="F13" s="5">
        <v>26</v>
      </c>
      <c r="H13" s="5">
        <v>27</v>
      </c>
    </row>
    <row r="14" spans="1:9" ht="16.649999999999999" customHeight="1" x14ac:dyDescent="0.25">
      <c r="B14" s="3" t="s">
        <v>117</v>
      </c>
      <c r="D14" s="5">
        <v>10</v>
      </c>
      <c r="F14" s="5">
        <v>5</v>
      </c>
      <c r="H14" s="5">
        <v>6</v>
      </c>
    </row>
    <row r="15" spans="1:9" ht="16.649999999999999" customHeight="1" x14ac:dyDescent="0.25">
      <c r="B15" s="62" t="s">
        <v>186</v>
      </c>
      <c r="C15" s="57"/>
      <c r="D15" s="40">
        <v>30</v>
      </c>
      <c r="E15" s="57"/>
      <c r="F15" s="40">
        <v>0</v>
      </c>
      <c r="G15" s="57"/>
      <c r="H15" s="40">
        <v>0</v>
      </c>
    </row>
    <row r="16" spans="1:9" s="50" customFormat="1" ht="16.649999999999999" customHeight="1" x14ac:dyDescent="0.25">
      <c r="B16" s="62" t="s">
        <v>197</v>
      </c>
      <c r="C16" s="57"/>
      <c r="D16" s="40">
        <v>20</v>
      </c>
      <c r="E16" s="57"/>
      <c r="F16" s="40">
        <v>0</v>
      </c>
      <c r="G16" s="57"/>
      <c r="H16" s="40">
        <v>0</v>
      </c>
    </row>
    <row r="17" spans="1:9" ht="16.649999999999999" customHeight="1" x14ac:dyDescent="0.25">
      <c r="B17" s="32" t="s">
        <v>190</v>
      </c>
      <c r="D17" s="5">
        <v>0</v>
      </c>
      <c r="F17" s="5">
        <v>11</v>
      </c>
      <c r="H17" s="5">
        <v>0</v>
      </c>
    </row>
    <row r="18" spans="1:9" ht="16.649999999999999" customHeight="1" x14ac:dyDescent="0.25">
      <c r="B18" s="32" t="s">
        <v>191</v>
      </c>
      <c r="D18" s="5">
        <v>0</v>
      </c>
      <c r="F18" s="5">
        <v>0</v>
      </c>
      <c r="H18" s="5">
        <v>8</v>
      </c>
    </row>
    <row r="19" spans="1:9" ht="16.649999999999999" customHeight="1" x14ac:dyDescent="0.25">
      <c r="B19" s="3" t="s">
        <v>118</v>
      </c>
      <c r="D19" s="6">
        <v>4</v>
      </c>
      <c r="F19" s="6">
        <v>3</v>
      </c>
      <c r="H19" s="6">
        <v>2</v>
      </c>
    </row>
    <row r="20" spans="1:9" ht="16.649999999999999" customHeight="1" x14ac:dyDescent="0.25">
      <c r="B20" s="3" t="s">
        <v>128</v>
      </c>
      <c r="D20" s="8">
        <f>SUM(D13:D19)</f>
        <v>89</v>
      </c>
      <c r="F20" s="8">
        <f>SUM(F13:F19)</f>
        <v>45</v>
      </c>
      <c r="H20" s="8">
        <f>SUM(H13:H19)</f>
        <v>43</v>
      </c>
    </row>
    <row r="21" spans="1:9" ht="16.649999999999999" customHeight="1" thickBot="1" x14ac:dyDescent="0.3">
      <c r="A21" s="89" t="s">
        <v>129</v>
      </c>
      <c r="B21" s="86"/>
      <c r="D21" s="78">
        <f>D20+D11</f>
        <v>315</v>
      </c>
      <c r="F21" s="78">
        <f>F20+F11</f>
        <v>301</v>
      </c>
      <c r="H21" s="78">
        <f>H20+H11</f>
        <v>289</v>
      </c>
    </row>
    <row r="22" spans="1:9" ht="16.649999999999999" customHeight="1" thickTop="1" x14ac:dyDescent="0.25">
      <c r="A22" s="92"/>
      <c r="B22" s="92"/>
      <c r="C22" s="34"/>
      <c r="D22" s="33"/>
      <c r="E22" s="34"/>
      <c r="F22" s="33"/>
      <c r="G22" s="34"/>
      <c r="H22" s="33"/>
      <c r="I22" s="34"/>
    </row>
    <row r="23" spans="1:9" ht="16.649999999999999" customHeight="1" x14ac:dyDescent="0.25">
      <c r="A23" s="93" t="s">
        <v>130</v>
      </c>
      <c r="B23" s="92"/>
      <c r="C23" s="33"/>
      <c r="D23" s="35">
        <f>'Income Statement'!$C$19</f>
        <v>632</v>
      </c>
      <c r="E23" s="36"/>
      <c r="F23" s="35">
        <f>'Income Statement'!$E$19</f>
        <v>623</v>
      </c>
      <c r="G23" s="37"/>
      <c r="H23" s="35">
        <f>'Income Statement'!$G$19</f>
        <v>600</v>
      </c>
      <c r="I23" s="37"/>
    </row>
    <row r="24" spans="1:9" ht="16.649999999999999" customHeight="1" x14ac:dyDescent="0.25">
      <c r="A24" s="33"/>
      <c r="B24" s="33"/>
      <c r="C24" s="33"/>
      <c r="D24" s="33"/>
      <c r="E24" s="33"/>
      <c r="F24" s="33"/>
      <c r="G24" s="33"/>
      <c r="H24" s="33"/>
      <c r="I24" s="33"/>
    </row>
    <row r="25" spans="1:9" ht="16.649999999999999" customHeight="1" x14ac:dyDescent="0.25">
      <c r="A25" s="93" t="s">
        <v>216</v>
      </c>
      <c r="B25" s="93"/>
      <c r="C25" s="33"/>
      <c r="D25" s="38">
        <f>D11/D23</f>
        <v>0.35759493670886078</v>
      </c>
      <c r="E25" s="33"/>
      <c r="F25" s="38">
        <f>F11/F23</f>
        <v>0.41091492776886035</v>
      </c>
      <c r="G25" s="33"/>
      <c r="H25" s="38">
        <f>H11/H23</f>
        <v>0.41</v>
      </c>
      <c r="I25" s="33"/>
    </row>
    <row r="26" spans="1:9" ht="16.649999999999999" customHeight="1" x14ac:dyDescent="0.25">
      <c r="A26" s="33"/>
      <c r="B26" s="33"/>
      <c r="C26" s="33"/>
      <c r="D26" s="33"/>
      <c r="E26" s="33"/>
      <c r="F26" s="33"/>
      <c r="G26" s="33"/>
      <c r="H26" s="33"/>
      <c r="I26" s="33"/>
    </row>
    <row r="27" spans="1:9" ht="16.649999999999999" customHeight="1" x14ac:dyDescent="0.25">
      <c r="A27" s="94" t="s">
        <v>194</v>
      </c>
      <c r="B27" s="93"/>
      <c r="C27" s="33"/>
      <c r="D27" s="38">
        <f>D21/D23</f>
        <v>0.49841772151898733</v>
      </c>
      <c r="E27" s="33"/>
      <c r="F27" s="38">
        <f>F21/F23</f>
        <v>0.48314606741573035</v>
      </c>
      <c r="G27" s="33"/>
      <c r="H27" s="38">
        <f>H21/H23</f>
        <v>0.48166666666666669</v>
      </c>
      <c r="I27" s="33"/>
    </row>
    <row r="28" spans="1:9" ht="27.45" customHeight="1" x14ac:dyDescent="0.25">
      <c r="A28" s="33"/>
      <c r="B28" s="33"/>
      <c r="C28" s="33"/>
      <c r="D28" s="33"/>
      <c r="E28" s="33"/>
      <c r="F28" s="33"/>
      <c r="G28" s="33"/>
      <c r="H28" s="33"/>
      <c r="I28" s="33"/>
    </row>
    <row r="29" spans="1:9" ht="27.45" customHeight="1" x14ac:dyDescent="0.25">
      <c r="A29" s="95" t="s">
        <v>126</v>
      </c>
      <c r="B29" s="95"/>
      <c r="C29" s="95"/>
      <c r="D29" s="95"/>
      <c r="E29" s="95"/>
      <c r="F29" s="95"/>
      <c r="G29" s="95"/>
      <c r="H29" s="95"/>
      <c r="I29" s="95"/>
    </row>
    <row r="30" spans="1:9" ht="16.649999999999999" customHeight="1" x14ac:dyDescent="0.25">
      <c r="A30" s="96"/>
      <c r="B30" s="96"/>
      <c r="C30" s="96"/>
      <c r="D30" s="96"/>
      <c r="E30" s="96"/>
      <c r="F30" s="96"/>
      <c r="G30" s="96"/>
      <c r="H30" s="96"/>
      <c r="I30" s="96"/>
    </row>
    <row r="31" spans="1:9" ht="44.4" customHeight="1" x14ac:dyDescent="0.25">
      <c r="A31" s="88" t="s">
        <v>208</v>
      </c>
      <c r="B31" s="86"/>
      <c r="C31" s="86"/>
      <c r="D31" s="86"/>
      <c r="E31" s="86"/>
      <c r="F31" s="86"/>
      <c r="G31" s="86"/>
      <c r="H31" s="86"/>
      <c r="I31" s="86"/>
    </row>
    <row r="32" spans="1:9" ht="16.649999999999999" customHeight="1" x14ac:dyDescent="0.25">
      <c r="A32" s="33"/>
      <c r="B32" s="34"/>
      <c r="C32" s="34"/>
      <c r="D32" s="34"/>
      <c r="E32" s="34"/>
      <c r="F32" s="34"/>
      <c r="G32" s="34"/>
      <c r="H32" s="34"/>
      <c r="I32" s="34"/>
    </row>
    <row r="33" spans="1:9" s="30" customFormat="1" ht="86.4" customHeight="1" x14ac:dyDescent="0.25">
      <c r="A33" s="84" t="s">
        <v>214</v>
      </c>
      <c r="B33" s="80"/>
      <c r="C33" s="80"/>
      <c r="D33" s="80"/>
      <c r="E33" s="80"/>
      <c r="F33" s="80"/>
      <c r="G33" s="80"/>
      <c r="H33" s="80"/>
      <c r="I33" s="80"/>
    </row>
    <row r="34" spans="1:9" s="30" customFormat="1" ht="16.649999999999999" customHeight="1" x14ac:dyDescent="0.25">
      <c r="A34" s="33"/>
      <c r="B34" s="34"/>
      <c r="C34" s="34"/>
      <c r="D34" s="34"/>
      <c r="E34" s="34"/>
      <c r="F34" s="34"/>
      <c r="G34" s="34"/>
      <c r="H34" s="34"/>
      <c r="I34" s="34"/>
    </row>
    <row r="35" spans="1:9" s="50" customFormat="1" ht="44.4" customHeight="1" x14ac:dyDescent="0.25">
      <c r="A35" s="98" t="s">
        <v>218</v>
      </c>
      <c r="B35" s="99"/>
      <c r="C35" s="99"/>
      <c r="D35" s="99"/>
      <c r="E35" s="99"/>
      <c r="F35" s="99"/>
      <c r="G35" s="99"/>
      <c r="H35" s="99"/>
      <c r="I35" s="99"/>
    </row>
    <row r="36" spans="1:9" s="50" customFormat="1" ht="16.649999999999999" customHeight="1" x14ac:dyDescent="0.25">
      <c r="A36" s="52"/>
      <c r="B36" s="51"/>
      <c r="C36" s="51"/>
      <c r="D36" s="51"/>
      <c r="E36" s="51"/>
      <c r="F36" s="51"/>
      <c r="G36" s="51"/>
      <c r="H36" s="51"/>
      <c r="I36" s="51"/>
    </row>
    <row r="37" spans="1:9" ht="39.15" customHeight="1" x14ac:dyDescent="0.25">
      <c r="A37" s="97" t="s">
        <v>192</v>
      </c>
      <c r="B37" s="92"/>
      <c r="C37" s="92"/>
      <c r="D37" s="92"/>
      <c r="E37" s="92"/>
      <c r="F37" s="92"/>
      <c r="G37" s="92"/>
      <c r="H37" s="92"/>
      <c r="I37" s="92"/>
    </row>
    <row r="38" spans="1:9" ht="16.649999999999999" customHeight="1" x14ac:dyDescent="0.25">
      <c r="A38" s="33"/>
      <c r="B38" s="34"/>
      <c r="C38" s="34"/>
      <c r="D38" s="34"/>
      <c r="E38" s="34"/>
      <c r="F38" s="34"/>
      <c r="G38" s="34"/>
      <c r="H38" s="34"/>
      <c r="I38" s="34"/>
    </row>
    <row r="39" spans="1:9" ht="18.600000000000001" customHeight="1" x14ac:dyDescent="0.25">
      <c r="A39" s="97" t="s">
        <v>193</v>
      </c>
      <c r="B39" s="95"/>
      <c r="C39" s="95"/>
      <c r="D39" s="95"/>
      <c r="E39" s="95"/>
      <c r="F39" s="95"/>
      <c r="G39" s="95"/>
      <c r="H39" s="95"/>
      <c r="I39" s="95"/>
    </row>
    <row r="40" spans="1:9" ht="19.95" customHeight="1" x14ac:dyDescent="0.25">
      <c r="A40" s="33"/>
      <c r="B40" s="33"/>
      <c r="C40" s="33"/>
      <c r="D40" s="33"/>
      <c r="E40" s="33"/>
      <c r="F40" s="33"/>
      <c r="G40" s="33"/>
      <c r="H40" s="33"/>
      <c r="I40" s="33"/>
    </row>
    <row r="41" spans="1:9" ht="19.95" customHeight="1" x14ac:dyDescent="0.25">
      <c r="A41" s="97" t="s">
        <v>195</v>
      </c>
      <c r="B41" s="95"/>
      <c r="C41" s="95"/>
      <c r="D41" s="95"/>
      <c r="E41" s="95"/>
      <c r="F41" s="95"/>
      <c r="G41" s="95"/>
      <c r="H41" s="95"/>
      <c r="I41" s="95"/>
    </row>
    <row r="42" spans="1:9" ht="16.649999999999999" customHeight="1" x14ac:dyDescent="0.25">
      <c r="A42" s="33"/>
      <c r="B42" s="34"/>
      <c r="C42" s="34"/>
      <c r="D42" s="34"/>
      <c r="E42" s="34"/>
      <c r="F42" s="34"/>
      <c r="G42" s="34"/>
      <c r="H42" s="34"/>
      <c r="I42" s="34"/>
    </row>
    <row r="43" spans="1:9" ht="16.649999999999999" customHeight="1" x14ac:dyDescent="0.25">
      <c r="A43" s="97" t="s">
        <v>196</v>
      </c>
      <c r="B43" s="92"/>
      <c r="C43" s="92"/>
      <c r="D43" s="92"/>
      <c r="E43" s="92"/>
      <c r="F43" s="92"/>
      <c r="G43" s="92"/>
      <c r="H43" s="92"/>
      <c r="I43" s="92"/>
    </row>
    <row r="44" spans="1:9" ht="16.649999999999999" customHeight="1" x14ac:dyDescent="0.25">
      <c r="A44" s="33"/>
    </row>
    <row r="45" spans="1:9" ht="16.649999999999999" customHeight="1" x14ac:dyDescent="0.25"/>
    <row r="46" spans="1:9" ht="16.649999999999999" customHeight="1" x14ac:dyDescent="0.25"/>
    <row r="47" spans="1:9" ht="16.649999999999999" customHeight="1" x14ac:dyDescent="0.25"/>
    <row r="48" spans="1:9"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sheetData>
  <mergeCells count="22">
    <mergeCell ref="A41:I41"/>
    <mergeCell ref="A39:I39"/>
    <mergeCell ref="A31:I31"/>
    <mergeCell ref="A37:I37"/>
    <mergeCell ref="A43:I43"/>
    <mergeCell ref="A33:I33"/>
    <mergeCell ref="A35:I35"/>
    <mergeCell ref="A23:B23"/>
    <mergeCell ref="A25:B25"/>
    <mergeCell ref="A27:B27"/>
    <mergeCell ref="A29:I29"/>
    <mergeCell ref="A30:I30"/>
    <mergeCell ref="A1:I1"/>
    <mergeCell ref="A11:B11"/>
    <mergeCell ref="A12:B12"/>
    <mergeCell ref="A21:B21"/>
    <mergeCell ref="A22:B22"/>
    <mergeCell ref="A5:I5"/>
    <mergeCell ref="D7:H7"/>
    <mergeCell ref="A4:I4"/>
    <mergeCell ref="A3:I3"/>
    <mergeCell ref="A2:I2"/>
  </mergeCells>
  <pageMargins left="0.75" right="0.75" top="1" bottom="1" header="0.5" footer="0.5"/>
  <pageSetup scale="77"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1"/>
  <sheetViews>
    <sheetView showRuler="0" topLeftCell="A25" workbookViewId="0">
      <selection activeCell="A30" sqref="A30:H30"/>
    </sheetView>
  </sheetViews>
  <sheetFormatPr defaultColWidth="13.33203125" defaultRowHeight="13.2" x14ac:dyDescent="0.25"/>
  <cols>
    <col min="1" max="1" width="3.44140625" customWidth="1"/>
    <col min="2" max="2" width="57.6640625" customWidth="1"/>
    <col min="3" max="3" width="1.88671875" customWidth="1"/>
    <col min="4" max="4" width="18.33203125" customWidth="1"/>
    <col min="5" max="5" width="1.88671875" customWidth="1"/>
    <col min="6" max="6" width="18.33203125" customWidth="1"/>
    <col min="7" max="7" width="1.88671875" customWidth="1"/>
    <col min="8" max="8" width="18.33203125" customWidth="1"/>
    <col min="9" max="19" width="20.109375" customWidth="1"/>
  </cols>
  <sheetData>
    <row r="1" spans="1:8" ht="16.649999999999999" customHeight="1" x14ac:dyDescent="0.25">
      <c r="A1" s="87" t="s">
        <v>0</v>
      </c>
      <c r="B1" s="86"/>
      <c r="C1" s="86"/>
      <c r="D1" s="86"/>
      <c r="E1" s="86"/>
      <c r="F1" s="86"/>
      <c r="G1" s="86"/>
      <c r="H1" s="86"/>
    </row>
    <row r="2" spans="1:8" ht="16.649999999999999" customHeight="1" x14ac:dyDescent="0.25">
      <c r="A2" s="87" t="s">
        <v>131</v>
      </c>
      <c r="B2" s="86"/>
      <c r="C2" s="86"/>
      <c r="D2" s="86"/>
      <c r="E2" s="86"/>
      <c r="F2" s="86"/>
      <c r="G2" s="86"/>
      <c r="H2" s="86"/>
    </row>
    <row r="3" spans="1:8" ht="16.649999999999999" customHeight="1" x14ac:dyDescent="0.25">
      <c r="A3" s="87" t="s">
        <v>112</v>
      </c>
      <c r="B3" s="86"/>
      <c r="C3" s="86"/>
      <c r="D3" s="86"/>
      <c r="E3" s="86"/>
      <c r="F3" s="86"/>
      <c r="G3" s="86"/>
      <c r="H3" s="86"/>
    </row>
    <row r="4" spans="1:8" ht="16.649999999999999" customHeight="1" x14ac:dyDescent="0.25">
      <c r="A4" s="87" t="s">
        <v>48</v>
      </c>
      <c r="B4" s="86"/>
      <c r="C4" s="86"/>
      <c r="D4" s="86"/>
      <c r="E4" s="86"/>
      <c r="F4" s="86"/>
      <c r="G4" s="86"/>
      <c r="H4" s="86"/>
    </row>
    <row r="5" spans="1:8" ht="16.649999999999999" customHeight="1" x14ac:dyDescent="0.25">
      <c r="A5" s="87" t="s">
        <v>3</v>
      </c>
      <c r="B5" s="86"/>
      <c r="C5" s="86"/>
      <c r="D5" s="86"/>
      <c r="E5" s="86"/>
      <c r="F5" s="86"/>
      <c r="G5" s="86"/>
      <c r="H5" s="86"/>
    </row>
    <row r="6" spans="1:8" ht="16.649999999999999" customHeight="1" x14ac:dyDescent="0.25"/>
    <row r="7" spans="1:8" ht="16.649999999999999" customHeight="1" x14ac:dyDescent="0.25">
      <c r="D7" s="85" t="s">
        <v>49</v>
      </c>
      <c r="E7" s="86"/>
      <c r="F7" s="86"/>
      <c r="G7" s="86"/>
      <c r="H7" s="86"/>
    </row>
    <row r="8" spans="1:8" ht="16.649999999999999" customHeight="1" x14ac:dyDescent="0.25">
      <c r="D8" s="1">
        <v>43738</v>
      </c>
      <c r="E8" s="9"/>
      <c r="F8" s="1">
        <v>43646</v>
      </c>
      <c r="G8" s="9"/>
      <c r="H8" s="1">
        <v>43373</v>
      </c>
    </row>
    <row r="9" spans="1:8" ht="16.649999999999999" customHeight="1" x14ac:dyDescent="0.25">
      <c r="D9" s="2">
        <v>43738</v>
      </c>
      <c r="F9" s="2">
        <v>43646</v>
      </c>
      <c r="G9" s="11"/>
      <c r="H9" s="2">
        <v>43373</v>
      </c>
    </row>
    <row r="10" spans="1:8" ht="16.649999999999999" customHeight="1" x14ac:dyDescent="0.25">
      <c r="D10" s="9"/>
      <c r="F10" s="9"/>
      <c r="H10" s="9"/>
    </row>
    <row r="11" spans="1:8" ht="16.649999999999999" customHeight="1" x14ac:dyDescent="0.25">
      <c r="A11" s="89" t="s">
        <v>132</v>
      </c>
      <c r="B11" s="86"/>
      <c r="D11" s="4">
        <v>406</v>
      </c>
      <c r="F11" s="4">
        <v>367</v>
      </c>
      <c r="H11" s="4">
        <v>354</v>
      </c>
    </row>
    <row r="12" spans="1:8" ht="16.649999999999999" customHeight="1" x14ac:dyDescent="0.25">
      <c r="A12" s="88" t="s">
        <v>115</v>
      </c>
      <c r="B12" s="86"/>
    </row>
    <row r="13" spans="1:8" ht="16.649999999999999" customHeight="1" x14ac:dyDescent="0.25">
      <c r="B13" s="3" t="s">
        <v>133</v>
      </c>
      <c r="D13" s="5">
        <v>-25</v>
      </c>
      <c r="F13" s="5">
        <v>-26</v>
      </c>
      <c r="H13" s="5">
        <v>-27</v>
      </c>
    </row>
    <row r="14" spans="1:8" ht="16.649999999999999" customHeight="1" x14ac:dyDescent="0.25">
      <c r="B14" s="3" t="s">
        <v>134</v>
      </c>
      <c r="D14" s="5">
        <v>-10</v>
      </c>
      <c r="F14" s="5">
        <v>-5</v>
      </c>
      <c r="H14" s="5">
        <v>-6</v>
      </c>
    </row>
    <row r="15" spans="1:8" ht="16.649999999999999" customHeight="1" x14ac:dyDescent="0.25">
      <c r="B15" s="32" t="s">
        <v>186</v>
      </c>
      <c r="D15" s="5">
        <v>-30</v>
      </c>
      <c r="F15" s="5">
        <v>0</v>
      </c>
      <c r="H15" s="5">
        <v>0</v>
      </c>
    </row>
    <row r="16" spans="1:8" s="50" customFormat="1" ht="16.649999999999999" customHeight="1" x14ac:dyDescent="0.25">
      <c r="B16" s="62" t="s">
        <v>197</v>
      </c>
      <c r="C16" s="57"/>
      <c r="D16" s="40">
        <v>-20</v>
      </c>
      <c r="E16" s="57"/>
      <c r="F16" s="40">
        <v>0</v>
      </c>
      <c r="G16" s="57"/>
      <c r="H16" s="40">
        <v>0</v>
      </c>
    </row>
    <row r="17" spans="1:9" ht="16.649999999999999" customHeight="1" x14ac:dyDescent="0.25">
      <c r="B17" s="62" t="s">
        <v>190</v>
      </c>
      <c r="C17" s="57"/>
      <c r="D17" s="40">
        <v>0</v>
      </c>
      <c r="E17" s="57"/>
      <c r="F17" s="40">
        <v>-11</v>
      </c>
      <c r="G17" s="57"/>
      <c r="H17" s="40">
        <v>0</v>
      </c>
    </row>
    <row r="18" spans="1:9" ht="16.649999999999999" customHeight="1" x14ac:dyDescent="0.25">
      <c r="B18" s="32" t="s">
        <v>191</v>
      </c>
      <c r="D18" s="5">
        <v>0</v>
      </c>
      <c r="F18" s="5">
        <v>0</v>
      </c>
      <c r="H18" s="5">
        <v>-8</v>
      </c>
    </row>
    <row r="19" spans="1:9" ht="16.649999999999999" customHeight="1" x14ac:dyDescent="0.25">
      <c r="B19" s="3" t="s">
        <v>118</v>
      </c>
      <c r="D19" s="6">
        <v>-4</v>
      </c>
      <c r="F19" s="6">
        <v>-3</v>
      </c>
      <c r="H19" s="6">
        <v>-2</v>
      </c>
    </row>
    <row r="20" spans="1:9" ht="16.649999999999999" customHeight="1" x14ac:dyDescent="0.25">
      <c r="B20" s="3" t="s">
        <v>119</v>
      </c>
      <c r="D20" s="8">
        <f>SUM(D13:D19)</f>
        <v>-89</v>
      </c>
      <c r="F20" s="8">
        <f>SUM(F13:F19)</f>
        <v>-45</v>
      </c>
      <c r="H20" s="8">
        <f>SUM(H13:H19)</f>
        <v>-43</v>
      </c>
    </row>
    <row r="21" spans="1:9" ht="16.649999999999999" customHeight="1" x14ac:dyDescent="0.25">
      <c r="A21" s="89" t="s">
        <v>135</v>
      </c>
      <c r="B21" s="86"/>
      <c r="D21" s="12">
        <f>D20+D11</f>
        <v>317</v>
      </c>
      <c r="F21" s="12">
        <f>F20+F11</f>
        <v>322</v>
      </c>
      <c r="H21" s="12">
        <f>H20+H11</f>
        <v>311</v>
      </c>
    </row>
    <row r="22" spans="1:9" ht="16.649999999999999" customHeight="1" x14ac:dyDescent="0.25">
      <c r="D22" s="10"/>
      <c r="F22" s="10"/>
      <c r="H22" s="10"/>
    </row>
    <row r="23" spans="1:9" ht="16.649999999999999" customHeight="1" x14ac:dyDescent="0.25">
      <c r="A23" s="39"/>
      <c r="B23" s="34"/>
      <c r="C23" s="34"/>
      <c r="D23" s="34"/>
      <c r="E23" s="34"/>
      <c r="F23" s="34"/>
      <c r="G23" s="34"/>
      <c r="H23" s="34"/>
    </row>
    <row r="24" spans="1:9" ht="27.45" customHeight="1" x14ac:dyDescent="0.25">
      <c r="A24" s="100" t="s">
        <v>126</v>
      </c>
      <c r="B24" s="100"/>
      <c r="C24" s="100"/>
      <c r="D24" s="100"/>
      <c r="E24" s="100"/>
      <c r="F24" s="100"/>
      <c r="G24" s="100"/>
      <c r="H24" s="100"/>
    </row>
    <row r="25" spans="1:9" ht="16.649999999999999" customHeight="1" x14ac:dyDescent="0.25">
      <c r="A25" s="101"/>
      <c r="B25" s="101"/>
      <c r="C25" s="101"/>
      <c r="D25" s="101"/>
      <c r="E25" s="101"/>
      <c r="F25" s="101"/>
      <c r="G25" s="101"/>
      <c r="H25" s="101"/>
    </row>
    <row r="26" spans="1:9" ht="43.95" customHeight="1" x14ac:dyDescent="0.25">
      <c r="A26" s="88" t="s">
        <v>208</v>
      </c>
      <c r="B26" s="88"/>
      <c r="C26" s="88"/>
      <c r="D26" s="88"/>
      <c r="E26" s="88"/>
      <c r="F26" s="88"/>
      <c r="G26" s="88"/>
      <c r="H26" s="88"/>
      <c r="I26" s="54"/>
    </row>
    <row r="27" spans="1:9" ht="16.649999999999999" customHeight="1" x14ac:dyDescent="0.25">
      <c r="A27" s="96"/>
      <c r="B27" s="96"/>
      <c r="C27" s="96"/>
      <c r="D27" s="96"/>
      <c r="E27" s="96"/>
      <c r="F27" s="96"/>
      <c r="G27" s="96"/>
      <c r="H27" s="96"/>
    </row>
    <row r="28" spans="1:9" s="30" customFormat="1" ht="83.4" customHeight="1" x14ac:dyDescent="0.25">
      <c r="A28" s="84" t="s">
        <v>213</v>
      </c>
      <c r="B28" s="84"/>
      <c r="C28" s="84"/>
      <c r="D28" s="84"/>
      <c r="E28" s="84"/>
      <c r="F28" s="84"/>
      <c r="G28" s="84"/>
      <c r="H28" s="84"/>
      <c r="I28" s="55"/>
    </row>
    <row r="29" spans="1:9" s="30" customFormat="1" ht="16.649999999999999" customHeight="1" x14ac:dyDescent="0.25">
      <c r="A29" s="33"/>
      <c r="B29" s="33"/>
      <c r="C29" s="33"/>
      <c r="D29" s="33"/>
      <c r="E29" s="33"/>
      <c r="F29" s="33"/>
      <c r="G29" s="33"/>
      <c r="H29" s="33"/>
    </row>
    <row r="30" spans="1:9" s="50" customFormat="1" ht="41.4" customHeight="1" x14ac:dyDescent="0.25">
      <c r="A30" s="100" t="s">
        <v>218</v>
      </c>
      <c r="B30" s="100"/>
      <c r="C30" s="100"/>
      <c r="D30" s="100"/>
      <c r="E30" s="100"/>
      <c r="F30" s="100"/>
      <c r="G30" s="100"/>
      <c r="H30" s="100"/>
    </row>
    <row r="31" spans="1:9" s="50" customFormat="1" ht="16.649999999999999" customHeight="1" x14ac:dyDescent="0.25">
      <c r="A31" s="52"/>
      <c r="B31" s="52"/>
      <c r="C31" s="52"/>
      <c r="D31" s="52"/>
      <c r="E31" s="52"/>
      <c r="F31" s="52"/>
      <c r="G31" s="52"/>
      <c r="H31" s="52"/>
    </row>
    <row r="32" spans="1:9" ht="43.95" customHeight="1" x14ac:dyDescent="0.25">
      <c r="A32" s="97" t="s">
        <v>192</v>
      </c>
      <c r="B32" s="95"/>
      <c r="C32" s="95"/>
      <c r="D32" s="95"/>
      <c r="E32" s="95"/>
      <c r="F32" s="95"/>
      <c r="G32" s="95"/>
      <c r="H32" s="95"/>
    </row>
    <row r="33" spans="1:8" ht="16.649999999999999" customHeight="1" x14ac:dyDescent="0.25">
      <c r="A33" s="96"/>
      <c r="B33" s="96"/>
      <c r="C33" s="96"/>
      <c r="D33" s="96"/>
      <c r="E33" s="96"/>
      <c r="F33" s="96"/>
      <c r="G33" s="96"/>
      <c r="H33" s="96"/>
    </row>
    <row r="34" spans="1:8" ht="24.15" customHeight="1" x14ac:dyDescent="0.25">
      <c r="A34" s="97" t="s">
        <v>193</v>
      </c>
      <c r="B34" s="95"/>
      <c r="C34" s="95"/>
      <c r="D34" s="95"/>
      <c r="E34" s="95"/>
      <c r="F34" s="95"/>
      <c r="G34" s="95"/>
      <c r="H34" s="95"/>
    </row>
    <row r="35" spans="1:8" ht="16.649999999999999" customHeight="1" x14ac:dyDescent="0.25">
      <c r="A35" s="96"/>
      <c r="B35" s="96"/>
      <c r="C35" s="96"/>
      <c r="D35" s="96"/>
      <c r="E35" s="96"/>
      <c r="F35" s="96"/>
      <c r="G35" s="96"/>
      <c r="H35" s="96"/>
    </row>
    <row r="36" spans="1:8" ht="16.649999999999999" customHeight="1" x14ac:dyDescent="0.25">
      <c r="A36" s="96"/>
      <c r="B36" s="96"/>
      <c r="C36" s="96"/>
      <c r="D36" s="96"/>
      <c r="E36" s="96"/>
      <c r="F36" s="96"/>
      <c r="G36" s="96"/>
      <c r="H36" s="96"/>
    </row>
    <row r="37" spans="1:8" ht="16.649999999999999" customHeight="1" x14ac:dyDescent="0.25">
      <c r="A37" s="33"/>
      <c r="B37" s="33"/>
      <c r="C37" s="33"/>
      <c r="D37" s="33"/>
      <c r="E37" s="33"/>
      <c r="F37" s="33"/>
      <c r="G37" s="33"/>
      <c r="H37" s="33"/>
    </row>
    <row r="38" spans="1:8" ht="16.649999999999999" customHeight="1" x14ac:dyDescent="0.25"/>
    <row r="39" spans="1:8" ht="16.649999999999999" customHeight="1" x14ac:dyDescent="0.25"/>
    <row r="40" spans="1:8" ht="16.649999999999999" customHeight="1" x14ac:dyDescent="0.25"/>
    <row r="41" spans="1:8" ht="16.649999999999999" customHeight="1" x14ac:dyDescent="0.25"/>
    <row r="42" spans="1:8" ht="16.649999999999999" customHeight="1" x14ac:dyDescent="0.25"/>
    <row r="43" spans="1:8" ht="16.649999999999999" customHeight="1" x14ac:dyDescent="0.25"/>
    <row r="44" spans="1:8" ht="16.649999999999999" customHeight="1" x14ac:dyDescent="0.25"/>
    <row r="45" spans="1:8" ht="16.649999999999999" customHeight="1" x14ac:dyDescent="0.25"/>
    <row r="46" spans="1:8" ht="16.649999999999999" customHeight="1" x14ac:dyDescent="0.25"/>
    <row r="47" spans="1:8" ht="16.649999999999999" customHeight="1" x14ac:dyDescent="0.25"/>
    <row r="48" spans="1:8" ht="16.649999999999999" customHeight="1" x14ac:dyDescent="0.25"/>
    <row r="49" ht="16.649999999999999" customHeight="1" x14ac:dyDescent="0.25"/>
    <row r="50" ht="16.649999999999999" customHeight="1" x14ac:dyDescent="0.25"/>
    <row r="51" ht="16.649999999999999" customHeight="1" x14ac:dyDescent="0.25"/>
    <row r="52" ht="16.649999999999999" customHeight="1" x14ac:dyDescent="0.25"/>
    <row r="53" ht="16.649999999999999" customHeight="1" x14ac:dyDescent="0.25"/>
    <row r="54" ht="16.649999999999999" customHeight="1" x14ac:dyDescent="0.25"/>
    <row r="55" ht="16.649999999999999" customHeight="1" x14ac:dyDescent="0.25"/>
    <row r="56" ht="16.649999999999999" customHeight="1" x14ac:dyDescent="0.25"/>
    <row r="57" ht="16.649999999999999" customHeight="1" x14ac:dyDescent="0.25"/>
    <row r="58" ht="16.649999999999999" customHeight="1" x14ac:dyDescent="0.25"/>
    <row r="59" ht="16.649999999999999" customHeight="1" x14ac:dyDescent="0.25"/>
    <row r="60" ht="16.649999999999999" customHeight="1" x14ac:dyDescent="0.25"/>
    <row r="61" ht="16.649999999999999" customHeight="1" x14ac:dyDescent="0.25"/>
    <row r="62" ht="16.649999999999999" customHeight="1" x14ac:dyDescent="0.25"/>
    <row r="63" ht="16.649999999999999" customHeight="1" x14ac:dyDescent="0.25"/>
    <row r="64" ht="16.649999999999999" customHeight="1" x14ac:dyDescent="0.25"/>
    <row r="65" ht="16.649999999999999" customHeight="1" x14ac:dyDescent="0.25"/>
    <row r="66" ht="16.649999999999999" customHeight="1" x14ac:dyDescent="0.25"/>
    <row r="67" ht="16.649999999999999" customHeight="1" x14ac:dyDescent="0.25"/>
    <row r="68" ht="16.649999999999999" customHeight="1" x14ac:dyDescent="0.25"/>
    <row r="69" ht="16.649999999999999" customHeight="1" x14ac:dyDescent="0.25"/>
    <row r="70" ht="16.649999999999999" customHeight="1" x14ac:dyDescent="0.25"/>
    <row r="71" ht="16.649999999999999" customHeight="1" x14ac:dyDescent="0.25"/>
    <row r="72" ht="16.649999999999999" customHeight="1" x14ac:dyDescent="0.25"/>
    <row r="73" ht="16.649999999999999" customHeight="1" x14ac:dyDescent="0.25"/>
    <row r="74" ht="16.649999999999999" customHeight="1" x14ac:dyDescent="0.25"/>
    <row r="75" ht="16.649999999999999" customHeight="1" x14ac:dyDescent="0.25"/>
    <row r="76" ht="16.649999999999999" customHeight="1" x14ac:dyDescent="0.25"/>
    <row r="77" ht="16.649999999999999" customHeight="1" x14ac:dyDescent="0.25"/>
    <row r="78" ht="16.649999999999999" customHeight="1" x14ac:dyDescent="0.25"/>
    <row r="79" ht="16.649999999999999" customHeight="1" x14ac:dyDescent="0.25"/>
    <row r="80"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row r="91" ht="16.649999999999999" customHeight="1" x14ac:dyDescent="0.25"/>
  </sheetData>
  <mergeCells count="20">
    <mergeCell ref="A36:H36"/>
    <mergeCell ref="A35:H35"/>
    <mergeCell ref="A25:H25"/>
    <mergeCell ref="A26:H26"/>
    <mergeCell ref="A34:H34"/>
    <mergeCell ref="A33:H33"/>
    <mergeCell ref="A32:H32"/>
    <mergeCell ref="A27:H27"/>
    <mergeCell ref="A28:H28"/>
    <mergeCell ref="A30:H30"/>
    <mergeCell ref="D7:H7"/>
    <mergeCell ref="A11:B11"/>
    <mergeCell ref="A12:B12"/>
    <mergeCell ref="A21:B21"/>
    <mergeCell ref="A24:H24"/>
    <mergeCell ref="A1:H1"/>
    <mergeCell ref="A2:H2"/>
    <mergeCell ref="A3:H3"/>
    <mergeCell ref="A4:H4"/>
    <mergeCell ref="A5:H5"/>
  </mergeCells>
  <pageMargins left="0.75" right="0.75" top="1" bottom="1" header="0.5" footer="0.5"/>
  <pageSetup scale="74"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zoomScaleNormal="100" workbookViewId="0">
      <pane xSplit="2" ySplit="7" topLeftCell="C32" activePane="bottomRight" state="frozen"/>
      <selection sqref="A1:K1"/>
      <selection pane="topRight" sqref="A1:K1"/>
      <selection pane="bottomLeft" sqref="A1:K1"/>
      <selection pane="bottomRight" activeCell="B39" sqref="B39"/>
    </sheetView>
  </sheetViews>
  <sheetFormatPr defaultColWidth="13.33203125" defaultRowHeight="13.2" x14ac:dyDescent="0.25"/>
  <cols>
    <col min="1" max="1" width="2.6640625" customWidth="1"/>
    <col min="2" max="2" width="83.6640625" customWidth="1"/>
    <col min="3" max="3" width="18.5546875" customWidth="1"/>
    <col min="4" max="4" width="1.88671875" customWidth="1"/>
    <col min="5" max="5" width="18.5546875" customWidth="1"/>
    <col min="6" max="6" width="1.88671875" customWidth="1"/>
    <col min="7" max="7" width="18.5546875" customWidth="1"/>
    <col min="8" max="26" width="20.109375" customWidth="1"/>
  </cols>
  <sheetData>
    <row r="1" spans="1:14" ht="16.649999999999999" customHeight="1" x14ac:dyDescent="0.25">
      <c r="A1" s="102" t="s">
        <v>0</v>
      </c>
      <c r="B1" s="86"/>
      <c r="C1" s="86"/>
      <c r="D1" s="86"/>
      <c r="E1" s="86"/>
      <c r="F1" s="86"/>
      <c r="G1" s="86"/>
    </row>
    <row r="2" spans="1:14" ht="16.649999999999999" customHeight="1" x14ac:dyDescent="0.25">
      <c r="A2" s="102" t="s">
        <v>136</v>
      </c>
      <c r="B2" s="86"/>
      <c r="C2" s="86"/>
      <c r="D2" s="86"/>
      <c r="E2" s="86"/>
      <c r="F2" s="86"/>
      <c r="G2" s="86"/>
      <c r="H2" s="86"/>
      <c r="I2" s="86"/>
      <c r="J2" s="86"/>
      <c r="K2" s="86"/>
      <c r="L2" s="86"/>
      <c r="M2" s="86"/>
      <c r="N2" s="86"/>
    </row>
    <row r="3" spans="1:14" ht="16.649999999999999" customHeight="1" x14ac:dyDescent="0.25">
      <c r="A3" s="102" t="s">
        <v>3</v>
      </c>
      <c r="B3" s="86"/>
      <c r="C3" s="86"/>
      <c r="D3" s="86"/>
      <c r="E3" s="86"/>
      <c r="F3" s="86"/>
      <c r="G3" s="86"/>
      <c r="H3" s="86"/>
      <c r="I3" s="86"/>
      <c r="J3" s="86"/>
      <c r="K3" s="86"/>
      <c r="L3" s="86"/>
      <c r="M3" s="86"/>
      <c r="N3" s="86"/>
    </row>
    <row r="4" spans="1:14" ht="16.649999999999999" customHeight="1" x14ac:dyDescent="0.25"/>
    <row r="5" spans="1:14" ht="16.649999999999999" customHeight="1" x14ac:dyDescent="0.25">
      <c r="C5" s="104" t="s">
        <v>4</v>
      </c>
      <c r="D5" s="86"/>
      <c r="E5" s="86"/>
      <c r="F5" s="86"/>
      <c r="G5" s="86"/>
    </row>
    <row r="6" spans="1:14" ht="16.649999999999999" customHeight="1" x14ac:dyDescent="0.25">
      <c r="C6" s="13">
        <v>43738</v>
      </c>
      <c r="D6" s="9"/>
      <c r="E6" s="13">
        <v>43646</v>
      </c>
      <c r="F6" s="9"/>
      <c r="G6" s="13">
        <v>43373</v>
      </c>
    </row>
    <row r="7" spans="1:14" ht="16.649999999999999" customHeight="1" x14ac:dyDescent="0.25">
      <c r="C7" s="14">
        <v>43738</v>
      </c>
      <c r="E7" s="14">
        <v>43646</v>
      </c>
      <c r="F7" s="11"/>
      <c r="G7" s="14">
        <v>43373</v>
      </c>
    </row>
    <row r="8" spans="1:14" ht="16.649999999999999" customHeight="1" x14ac:dyDescent="0.25">
      <c r="A8" s="103" t="s">
        <v>8</v>
      </c>
      <c r="B8" s="86"/>
      <c r="C8" s="9"/>
      <c r="E8" s="9"/>
      <c r="G8" s="9"/>
    </row>
    <row r="9" spans="1:14" ht="16.649999999999999" customHeight="1" x14ac:dyDescent="0.25">
      <c r="B9" s="15" t="s">
        <v>137</v>
      </c>
    </row>
    <row r="10" spans="1:14" ht="16.649999999999999" customHeight="1" x14ac:dyDescent="0.25">
      <c r="B10" s="16" t="s">
        <v>138</v>
      </c>
    </row>
    <row r="11" spans="1:14" ht="16.649999999999999" customHeight="1" x14ac:dyDescent="0.25">
      <c r="B11" s="17" t="s">
        <v>139</v>
      </c>
      <c r="C11" s="18">
        <v>17.8</v>
      </c>
      <c r="E11" s="18">
        <v>17.3</v>
      </c>
      <c r="G11" s="19">
        <v>16.5</v>
      </c>
    </row>
    <row r="12" spans="1:14" ht="16.649999999999999" customHeight="1" x14ac:dyDescent="0.25">
      <c r="B12" s="17" t="s">
        <v>140</v>
      </c>
      <c r="C12" s="20">
        <v>0.155</v>
      </c>
      <c r="E12" s="20">
        <v>0.16</v>
      </c>
      <c r="G12" s="20">
        <v>0.16400000000000001</v>
      </c>
    </row>
    <row r="13" spans="1:14" ht="16.649999999999999" customHeight="1" x14ac:dyDescent="0.25">
      <c r="B13" s="17" t="s">
        <v>141</v>
      </c>
      <c r="C13" s="20">
        <v>8.7999999999999995E-2</v>
      </c>
      <c r="E13" s="20">
        <v>8.8999999999999996E-2</v>
      </c>
      <c r="G13" s="20">
        <v>8.5000000000000006E-2</v>
      </c>
    </row>
    <row r="14" spans="1:14" ht="16.649999999999999" customHeight="1" x14ac:dyDescent="0.25">
      <c r="B14" s="17" t="s">
        <v>142</v>
      </c>
      <c r="C14" s="20">
        <v>2.3E-3</v>
      </c>
      <c r="E14" s="20">
        <v>2E-3</v>
      </c>
      <c r="G14" s="20">
        <v>3.0000000000000001E-3</v>
      </c>
    </row>
    <row r="15" spans="1:14" ht="16.649999999999999" customHeight="1" x14ac:dyDescent="0.25">
      <c r="B15" s="17" t="s">
        <v>143</v>
      </c>
      <c r="C15" s="20">
        <v>0.09</v>
      </c>
      <c r="E15" s="21">
        <v>9.2999999999999999E-2</v>
      </c>
      <c r="G15" s="20">
        <v>0.09</v>
      </c>
    </row>
    <row r="16" spans="1:14" ht="16.649999999999999" customHeight="1" x14ac:dyDescent="0.25">
      <c r="B16" s="17" t="s">
        <v>144</v>
      </c>
      <c r="C16" s="21">
        <v>4.3999999999999997E-2</v>
      </c>
      <c r="E16" s="21">
        <v>3.9E-2</v>
      </c>
      <c r="G16" s="20">
        <v>4.8000000000000001E-2</v>
      </c>
    </row>
    <row r="17" spans="2:7" ht="16.649999999999999" customHeight="1" x14ac:dyDescent="0.25">
      <c r="B17" s="17" t="s">
        <v>145</v>
      </c>
      <c r="C17" s="22">
        <v>3.0000000000000001E-3</v>
      </c>
      <c r="E17" s="22">
        <v>2E-3</v>
      </c>
      <c r="G17" s="23">
        <v>1E-3</v>
      </c>
    </row>
    <row r="18" spans="2:7" ht="16.649999999999999" customHeight="1" x14ac:dyDescent="0.25">
      <c r="B18" s="17" t="s">
        <v>146</v>
      </c>
      <c r="C18" s="24">
        <f>SUM(C12:C17)</f>
        <v>0.38229999999999997</v>
      </c>
      <c r="E18" s="24">
        <f>SUM(E12:E17)</f>
        <v>0.38499999999999995</v>
      </c>
      <c r="G18" s="24">
        <f>SUM(G12:G17)</f>
        <v>0.39099999999999996</v>
      </c>
    </row>
    <row r="19" spans="2:7" ht="16.649999999999999" customHeight="1" x14ac:dyDescent="0.25">
      <c r="B19" s="16" t="s">
        <v>147</v>
      </c>
    </row>
    <row r="20" spans="2:7" ht="16.649999999999999" customHeight="1" x14ac:dyDescent="0.25">
      <c r="B20" s="17" t="s">
        <v>148</v>
      </c>
      <c r="C20" s="25">
        <v>329409</v>
      </c>
      <c r="E20" s="25">
        <v>384692</v>
      </c>
      <c r="G20" s="25">
        <v>279329</v>
      </c>
    </row>
    <row r="21" spans="2:7" ht="16.649999999999999" customHeight="1" x14ac:dyDescent="0.25"/>
    <row r="22" spans="2:7" ht="16.649999999999999" customHeight="1" x14ac:dyDescent="0.25">
      <c r="B22" s="15" t="s">
        <v>149</v>
      </c>
    </row>
    <row r="23" spans="2:7" ht="16.649999999999999" customHeight="1" x14ac:dyDescent="0.25">
      <c r="B23" s="16" t="s">
        <v>150</v>
      </c>
    </row>
    <row r="24" spans="2:7" ht="16.649999999999999" customHeight="1" x14ac:dyDescent="0.25">
      <c r="B24" s="17" t="s">
        <v>151</v>
      </c>
      <c r="C24" s="26">
        <v>6.94</v>
      </c>
      <c r="E24" s="26">
        <v>6.93</v>
      </c>
      <c r="G24" s="26">
        <v>6.35</v>
      </c>
    </row>
    <row r="25" spans="2:7" ht="16.649999999999999" customHeight="1" x14ac:dyDescent="0.25">
      <c r="B25" s="17" t="s">
        <v>152</v>
      </c>
      <c r="C25" s="19">
        <v>90.3</v>
      </c>
      <c r="E25" s="19">
        <v>87.7</v>
      </c>
      <c r="G25" s="19">
        <v>77.8</v>
      </c>
    </row>
    <row r="26" spans="2:7" ht="16.649999999999999" customHeight="1" x14ac:dyDescent="0.25">
      <c r="B26" s="17" t="s">
        <v>153</v>
      </c>
      <c r="C26" s="20">
        <v>0.1802</v>
      </c>
      <c r="E26" s="20">
        <v>0.17499999999999999</v>
      </c>
      <c r="G26" s="20">
        <v>0.159</v>
      </c>
    </row>
    <row r="27" spans="2:7" ht="16.649999999999999" customHeight="1" x14ac:dyDescent="0.25">
      <c r="B27" s="17" t="s">
        <v>154</v>
      </c>
      <c r="C27" s="20">
        <v>1.5800000000000002E-2</v>
      </c>
      <c r="E27" s="20">
        <v>1.7999999999999999E-2</v>
      </c>
      <c r="G27" s="20">
        <v>2.9000000000000001E-2</v>
      </c>
    </row>
    <row r="28" spans="2:7" ht="16.649999999999999" customHeight="1" x14ac:dyDescent="0.25">
      <c r="B28" s="17" t="s">
        <v>155</v>
      </c>
      <c r="C28" s="23">
        <v>7.4000000000000003E-3</v>
      </c>
      <c r="E28" s="23">
        <v>8.0000000000000002E-3</v>
      </c>
      <c r="G28" s="23">
        <v>7.0000000000000001E-3</v>
      </c>
    </row>
    <row r="29" spans="2:7" ht="16.649999999999999" customHeight="1" x14ac:dyDescent="0.25">
      <c r="B29" s="17" t="s">
        <v>146</v>
      </c>
      <c r="C29" s="24">
        <f>SUM(C26:C28)</f>
        <v>0.2034</v>
      </c>
      <c r="E29" s="24">
        <f>SUM(E26:E28)</f>
        <v>0.20099999999999998</v>
      </c>
      <c r="G29" s="24">
        <f>SUM(G26:G28)</f>
        <v>0.19500000000000001</v>
      </c>
    </row>
    <row r="30" spans="2:7" ht="16.649999999999999" customHeight="1" x14ac:dyDescent="0.25">
      <c r="B30" s="17" t="s">
        <v>156</v>
      </c>
      <c r="C30" s="23">
        <v>0.29099999999999998</v>
      </c>
      <c r="E30" s="23">
        <v>0.29899999999999999</v>
      </c>
      <c r="G30" s="23">
        <v>0.30399999999999999</v>
      </c>
    </row>
    <row r="31" spans="2:7" ht="16.649999999999999" customHeight="1" x14ac:dyDescent="0.25">
      <c r="B31" s="17" t="s">
        <v>157</v>
      </c>
      <c r="C31" s="24">
        <f>C30+C29</f>
        <v>0.49439999999999995</v>
      </c>
      <c r="E31" s="24">
        <f>E30+E29</f>
        <v>0.5</v>
      </c>
      <c r="G31" s="24">
        <f>G30+G29</f>
        <v>0.499</v>
      </c>
    </row>
    <row r="32" spans="2:7" ht="16.649999999999999" customHeight="1" x14ac:dyDescent="0.25">
      <c r="B32" s="16" t="s">
        <v>158</v>
      </c>
    </row>
    <row r="33" spans="1:7" ht="16.649999999999999" customHeight="1" x14ac:dyDescent="0.25">
      <c r="B33" s="17" t="s">
        <v>159</v>
      </c>
      <c r="C33" s="25">
        <v>581260</v>
      </c>
      <c r="E33" s="25">
        <v>581987</v>
      </c>
      <c r="G33" s="25">
        <v>553709</v>
      </c>
    </row>
    <row r="34" spans="1:7" ht="16.649999999999999" customHeight="1" x14ac:dyDescent="0.25">
      <c r="B34" s="17" t="s">
        <v>160</v>
      </c>
      <c r="C34" s="27">
        <v>4.0999999999999996</v>
      </c>
      <c r="E34" s="28">
        <v>4.5999999999999996</v>
      </c>
      <c r="G34" s="27">
        <v>4.8</v>
      </c>
    </row>
    <row r="35" spans="1:7" ht="16.649999999999999" customHeight="1" x14ac:dyDescent="0.25">
      <c r="B35" s="17" t="s">
        <v>161</v>
      </c>
      <c r="C35" s="20">
        <v>0.72660000000000002</v>
      </c>
      <c r="E35" s="21">
        <v>0.70299999999999996</v>
      </c>
      <c r="G35" s="20">
        <v>0.65700000000000003</v>
      </c>
    </row>
    <row r="36" spans="1:7" ht="16.649999999999999" customHeight="1" x14ac:dyDescent="0.25"/>
    <row r="37" spans="1:7" ht="16.649999999999999" customHeight="1" x14ac:dyDescent="0.25">
      <c r="B37" s="15" t="s">
        <v>162</v>
      </c>
    </row>
    <row r="38" spans="1:7" ht="16.649999999999999" customHeight="1" x14ac:dyDescent="0.25">
      <c r="B38" s="16" t="s">
        <v>163</v>
      </c>
    </row>
    <row r="39" spans="1:7" ht="16.649999999999999" customHeight="1" x14ac:dyDescent="0.25">
      <c r="B39" s="79" t="s">
        <v>219</v>
      </c>
      <c r="C39" s="29">
        <v>3033</v>
      </c>
      <c r="E39" s="29">
        <v>2921</v>
      </c>
      <c r="G39" s="29">
        <v>3194</v>
      </c>
    </row>
    <row r="40" spans="1:7" ht="16.649999999999999" customHeight="1" x14ac:dyDescent="0.25">
      <c r="B40" s="17" t="s">
        <v>164</v>
      </c>
      <c r="C40" s="25">
        <v>104092</v>
      </c>
      <c r="E40" s="25">
        <v>126323</v>
      </c>
      <c r="G40" s="25">
        <v>121747</v>
      </c>
    </row>
    <row r="41" spans="1:7" ht="16.649999999999999" customHeight="1" x14ac:dyDescent="0.25">
      <c r="B41" s="16" t="s">
        <v>165</v>
      </c>
    </row>
    <row r="42" spans="1:7" ht="16.649999999999999" customHeight="1" x14ac:dyDescent="0.25">
      <c r="B42" s="17" t="s">
        <v>166</v>
      </c>
      <c r="C42" s="25">
        <v>194</v>
      </c>
      <c r="E42" s="25">
        <v>170</v>
      </c>
      <c r="G42" s="25">
        <v>276</v>
      </c>
    </row>
    <row r="43" spans="1:7" ht="16.649999999999999" customHeight="1" x14ac:dyDescent="0.25"/>
    <row r="44" spans="1:7" ht="16.649999999999999" customHeight="1" x14ac:dyDescent="0.25">
      <c r="A44" s="103" t="s">
        <v>13</v>
      </c>
      <c r="B44" s="86"/>
    </row>
    <row r="45" spans="1:7" ht="16.649999999999999" customHeight="1" x14ac:dyDescent="0.25">
      <c r="B45" s="16" t="s">
        <v>167</v>
      </c>
    </row>
    <row r="46" spans="1:7" ht="16.649999999999999" customHeight="1" x14ac:dyDescent="0.25">
      <c r="B46" s="17" t="s">
        <v>168</v>
      </c>
      <c r="C46" s="25">
        <v>41</v>
      </c>
      <c r="E46" s="25">
        <v>60</v>
      </c>
      <c r="G46" s="25">
        <v>52</v>
      </c>
    </row>
    <row r="47" spans="1:7" ht="16.649999999999999" customHeight="1" x14ac:dyDescent="0.25">
      <c r="B47" s="17" t="s">
        <v>169</v>
      </c>
      <c r="C47" s="25">
        <v>4</v>
      </c>
      <c r="E47" s="25">
        <v>14</v>
      </c>
      <c r="G47" s="25">
        <v>3</v>
      </c>
    </row>
    <row r="48" spans="1:7" ht="16.649999999999999" customHeight="1" x14ac:dyDescent="0.25">
      <c r="B48" s="16" t="s">
        <v>170</v>
      </c>
    </row>
    <row r="49" spans="1:7" ht="16.649999999999999" customHeight="1" x14ac:dyDescent="0.25">
      <c r="B49" s="17" t="s">
        <v>171</v>
      </c>
      <c r="C49" s="66">
        <v>66</v>
      </c>
      <c r="E49" s="25">
        <v>81</v>
      </c>
      <c r="G49" s="25">
        <v>85</v>
      </c>
    </row>
    <row r="50" spans="1:7" ht="16.649999999999999" customHeight="1" x14ac:dyDescent="0.25">
      <c r="B50" s="17" t="s">
        <v>172</v>
      </c>
      <c r="C50" s="25">
        <v>8</v>
      </c>
      <c r="E50" s="25">
        <v>19</v>
      </c>
      <c r="G50" s="25">
        <v>6</v>
      </c>
    </row>
    <row r="51" spans="1:7" ht="16.649999999999999" customHeight="1" x14ac:dyDescent="0.25">
      <c r="B51" s="16" t="s">
        <v>173</v>
      </c>
    </row>
    <row r="52" spans="1:7" ht="16.649999999999999" customHeight="1" x14ac:dyDescent="0.25">
      <c r="B52" s="17" t="s">
        <v>174</v>
      </c>
      <c r="C52" s="25">
        <v>3091</v>
      </c>
      <c r="E52" s="25">
        <v>3080</v>
      </c>
      <c r="G52" s="25">
        <v>3049</v>
      </c>
    </row>
    <row r="53" spans="1:7" ht="16.649999999999999" customHeight="1" x14ac:dyDescent="0.25">
      <c r="B53" s="17" t="s">
        <v>175</v>
      </c>
      <c r="C53" s="25">
        <v>1028</v>
      </c>
      <c r="E53" s="25">
        <v>1029</v>
      </c>
      <c r="G53" s="25">
        <v>1010</v>
      </c>
    </row>
    <row r="54" spans="1:7" ht="16.649999999999999" customHeight="1" x14ac:dyDescent="0.25"/>
    <row r="55" spans="1:7" ht="16.649999999999999" customHeight="1" x14ac:dyDescent="0.25">
      <c r="A55" s="103" t="s">
        <v>14</v>
      </c>
      <c r="B55" s="86"/>
    </row>
    <row r="56" spans="1:7" ht="16.649999999999999" customHeight="1" x14ac:dyDescent="0.25">
      <c r="B56" s="17" t="s">
        <v>176</v>
      </c>
      <c r="C56" s="25">
        <v>325</v>
      </c>
      <c r="E56" s="25">
        <v>341</v>
      </c>
      <c r="G56" s="25">
        <v>358</v>
      </c>
    </row>
    <row r="57" spans="1:7" ht="16.649999999999999" customHeight="1" x14ac:dyDescent="0.25">
      <c r="B57" s="17" t="s">
        <v>177</v>
      </c>
      <c r="C57" s="29">
        <v>207</v>
      </c>
      <c r="E57" s="29">
        <v>203</v>
      </c>
      <c r="G57" s="29">
        <v>206</v>
      </c>
    </row>
    <row r="58" spans="1:7" ht="16.649999999999999" customHeight="1" x14ac:dyDescent="0.25"/>
    <row r="59" spans="1:7" ht="16.649999999999999" customHeight="1" x14ac:dyDescent="0.25">
      <c r="A59" s="103" t="s">
        <v>15</v>
      </c>
      <c r="B59" s="86"/>
    </row>
    <row r="60" spans="1:7" ht="16.649999999999999" customHeight="1" x14ac:dyDescent="0.25">
      <c r="B60" s="17" t="s">
        <v>178</v>
      </c>
      <c r="C60" s="29">
        <v>62</v>
      </c>
      <c r="E60" s="29">
        <v>46</v>
      </c>
      <c r="G60" s="29">
        <v>40</v>
      </c>
    </row>
    <row r="61" spans="1:7" ht="16.649999999999999" customHeight="1" x14ac:dyDescent="0.25">
      <c r="B61" s="17" t="s">
        <v>179</v>
      </c>
      <c r="C61" s="29">
        <v>255</v>
      </c>
      <c r="E61" s="29">
        <v>247</v>
      </c>
      <c r="G61" s="29">
        <v>218</v>
      </c>
    </row>
    <row r="62" spans="1:7" ht="16.649999999999999" customHeight="1" x14ac:dyDescent="0.25"/>
    <row r="63" spans="1:7" s="49" customFormat="1" ht="14.1" customHeight="1" x14ac:dyDescent="0.25">
      <c r="B63" s="105" t="s">
        <v>180</v>
      </c>
      <c r="C63" s="106"/>
      <c r="D63" s="106"/>
      <c r="E63" s="106"/>
      <c r="F63" s="106"/>
      <c r="G63" s="106"/>
    </row>
    <row r="64" spans="1:7" s="49" customFormat="1" x14ac:dyDescent="0.25">
      <c r="B64" s="105" t="s">
        <v>181</v>
      </c>
      <c r="C64" s="106"/>
      <c r="D64" s="106"/>
      <c r="E64" s="106"/>
      <c r="F64" s="106"/>
      <c r="G64" s="106"/>
    </row>
    <row r="65" spans="2:7" s="49" customFormat="1" ht="14.1" customHeight="1" x14ac:dyDescent="0.25">
      <c r="B65" s="105" t="s">
        <v>182</v>
      </c>
      <c r="C65" s="106"/>
      <c r="D65" s="106"/>
      <c r="E65" s="106"/>
      <c r="F65" s="106"/>
      <c r="G65" s="106"/>
    </row>
    <row r="66" spans="2:7" s="49" customFormat="1" x14ac:dyDescent="0.25">
      <c r="B66" s="105" t="s">
        <v>183</v>
      </c>
      <c r="C66" s="106"/>
      <c r="D66" s="106"/>
      <c r="E66" s="106"/>
      <c r="F66" s="106"/>
      <c r="G66" s="106"/>
    </row>
    <row r="67" spans="2:7" s="49" customFormat="1" ht="14.1" customHeight="1" x14ac:dyDescent="0.25">
      <c r="B67" s="105" t="s">
        <v>184</v>
      </c>
      <c r="C67" s="106"/>
      <c r="D67" s="106"/>
      <c r="E67" s="106"/>
      <c r="F67" s="106"/>
      <c r="G67" s="106"/>
    </row>
    <row r="68" spans="2:7" s="49" customFormat="1" ht="14.1" customHeight="1" x14ac:dyDescent="0.25">
      <c r="B68" s="105" t="s">
        <v>187</v>
      </c>
      <c r="C68" s="106"/>
      <c r="D68" s="106"/>
      <c r="E68" s="106"/>
      <c r="F68" s="106"/>
      <c r="G68" s="106"/>
    </row>
    <row r="69" spans="2:7" s="49" customFormat="1" ht="14.1" customHeight="1" x14ac:dyDescent="0.25">
      <c r="B69" s="105" t="s">
        <v>185</v>
      </c>
      <c r="C69" s="106"/>
      <c r="D69" s="106"/>
      <c r="E69" s="106"/>
      <c r="F69" s="106"/>
      <c r="G69" s="106"/>
    </row>
    <row r="70" spans="2:7" s="49" customFormat="1" ht="14.1" customHeight="1" x14ac:dyDescent="0.25">
      <c r="B70" s="105" t="s">
        <v>217</v>
      </c>
      <c r="C70" s="106"/>
      <c r="D70" s="106"/>
      <c r="E70" s="106"/>
      <c r="F70" s="106"/>
      <c r="G70" s="106"/>
    </row>
    <row r="71" spans="2:7" s="49" customFormat="1" ht="46.2" customHeight="1" x14ac:dyDescent="0.25">
      <c r="B71" s="105" t="s">
        <v>188</v>
      </c>
      <c r="C71" s="106"/>
      <c r="D71" s="106"/>
      <c r="E71" s="106"/>
      <c r="F71" s="106"/>
      <c r="G71" s="106"/>
    </row>
    <row r="72" spans="2:7" ht="16.649999999999999" customHeight="1" x14ac:dyDescent="0.25"/>
    <row r="73" spans="2:7" ht="16.649999999999999" customHeight="1" x14ac:dyDescent="0.25"/>
    <row r="74" spans="2:7" ht="16.649999999999999" customHeight="1" x14ac:dyDescent="0.25"/>
    <row r="75" spans="2:7" ht="16.649999999999999" customHeight="1" x14ac:dyDescent="0.25"/>
    <row r="76" spans="2:7" ht="16.649999999999999" customHeight="1" x14ac:dyDescent="0.25"/>
    <row r="77" spans="2:7" ht="16.649999999999999" customHeight="1" x14ac:dyDescent="0.25"/>
    <row r="78" spans="2:7" ht="16.649999999999999" customHeight="1" x14ac:dyDescent="0.25"/>
    <row r="79" spans="2:7" ht="16.649999999999999" customHeight="1" x14ac:dyDescent="0.25"/>
    <row r="80" spans="2:7" ht="16.649999999999999" customHeight="1" x14ac:dyDescent="0.25"/>
    <row r="81" ht="16.649999999999999" customHeight="1" x14ac:dyDescent="0.25"/>
    <row r="82" ht="16.649999999999999" customHeight="1" x14ac:dyDescent="0.25"/>
    <row r="83" ht="16.649999999999999" customHeight="1" x14ac:dyDescent="0.25"/>
    <row r="84" ht="16.649999999999999" customHeight="1" x14ac:dyDescent="0.25"/>
    <row r="85" ht="16.649999999999999" customHeight="1" x14ac:dyDescent="0.25"/>
    <row r="86" ht="16.649999999999999" customHeight="1" x14ac:dyDescent="0.25"/>
    <row r="87" ht="16.649999999999999" customHeight="1" x14ac:dyDescent="0.25"/>
    <row r="88" ht="16.649999999999999" customHeight="1" x14ac:dyDescent="0.25"/>
    <row r="89" ht="16.649999999999999" customHeight="1" x14ac:dyDescent="0.25"/>
    <row r="90" ht="16.649999999999999" customHeight="1" x14ac:dyDescent="0.25"/>
  </sheetData>
  <mergeCells count="19">
    <mergeCell ref="B71:G71"/>
    <mergeCell ref="B70:G70"/>
    <mergeCell ref="B69:G69"/>
    <mergeCell ref="B63:G63"/>
    <mergeCell ref="B64:G64"/>
    <mergeCell ref="B68:G68"/>
    <mergeCell ref="B67:G67"/>
    <mergeCell ref="B66:G66"/>
    <mergeCell ref="B65:G65"/>
    <mergeCell ref="H3:N3"/>
    <mergeCell ref="H2:N2"/>
    <mergeCell ref="A44:B44"/>
    <mergeCell ref="A55:B55"/>
    <mergeCell ref="A59:B59"/>
    <mergeCell ref="A1:G1"/>
    <mergeCell ref="A2:G2"/>
    <mergeCell ref="A3:G3"/>
    <mergeCell ref="A8:B8"/>
    <mergeCell ref="C5:G5"/>
  </mergeCells>
  <pageMargins left="0.75" right="0.75" top="1" bottom="1" header="0.5" footer="0.5"/>
  <pageSetup scale="5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Income Statement</vt:lpstr>
      <vt:lpstr>Detailed Revenue</vt:lpstr>
      <vt:lpstr>Balance Sheet</vt:lpstr>
      <vt:lpstr>Non-GAAP Net Inc</vt:lpstr>
      <vt:lpstr>Non-GAAP Op Inc</vt:lpstr>
      <vt:lpstr>Non-GAAP Op Exp</vt:lpstr>
      <vt:lpstr>Operating Stats</vt:lpstr>
      <vt:lpstr>'Operating Stats'!Print_Area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Workiva</dc:creator>
  <cp:keywords>wDesk</cp:keywords>
  <cp:lastModifiedBy>Gregory Pelosi</cp:lastModifiedBy>
  <cp:revision>2</cp:revision>
  <cp:lastPrinted>2019-10-22T17:23:38Z</cp:lastPrinted>
  <dcterms:created xsi:type="dcterms:W3CDTF">2019-10-09T17:52:36Z</dcterms:created>
  <dcterms:modified xsi:type="dcterms:W3CDTF">2019-10-22T19:51:09Z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