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64011"/>
  <mc:AlternateContent xmlns:mc="http://schemas.openxmlformats.org/markup-compatibility/2006">
    <mc:Choice Requires="x15">
      <x15ac:absPath xmlns:x15ac="http://schemas.microsoft.com/office/spreadsheetml/2010/11/ac" url="\\us01orgfps01\MDData\Depts\Consolidations\Consolidations\2019\12 - December\Press Release\FINAL Docs\"/>
    </mc:Choice>
  </mc:AlternateContent>
  <bookViews>
    <workbookView xWindow="0" yWindow="0" windowWidth="25200" windowHeight="11412" tabRatio="822"/>
  </bookViews>
  <sheets>
    <sheet name="Income Statement" sheetId="1" r:id="rId1"/>
    <sheet name="Detailed Revenue" sheetId="2" r:id="rId2"/>
    <sheet name="Balance Sheet" sheetId="3" r:id="rId3"/>
    <sheet name="Non-GAAP Net Inc" sheetId="4" r:id="rId4"/>
    <sheet name="Non-GAAP Op Inc" sheetId="5" r:id="rId5"/>
    <sheet name="Non-GAAP Op Exp" sheetId="6" r:id="rId6"/>
    <sheet name="Operating Stats" sheetId="7" r:id="rId7"/>
  </sheets>
  <definedNames>
    <definedName name="_xlnm.Print_Area" localSheetId="3">'Non-GAAP Net Inc'!$A$1:$L$59</definedName>
    <definedName name="_xlnm.Print_Area" localSheetId="4">'Non-GAAP Op Inc'!$A$1:$L$45</definedName>
  </definedNames>
  <calcPr calcId="162913"/>
</workbook>
</file>

<file path=xl/calcChain.xml><?xml version="1.0" encoding="utf-8"?>
<calcChain xmlns="http://schemas.openxmlformats.org/spreadsheetml/2006/main">
  <c r="M31" i="2" l="1"/>
  <c r="K31" i="2"/>
  <c r="I31" i="2"/>
  <c r="G31" i="2"/>
  <c r="E31" i="2"/>
  <c r="D19" i="6" l="1"/>
  <c r="F19" i="6"/>
  <c r="H19" i="6"/>
  <c r="J19" i="6"/>
  <c r="L19" i="6"/>
  <c r="L19" i="5"/>
  <c r="J19" i="5"/>
  <c r="H19" i="5"/>
  <c r="F19" i="5"/>
  <c r="D19" i="5"/>
  <c r="L23" i="4" l="1"/>
  <c r="J23" i="4"/>
  <c r="H23" i="4"/>
  <c r="F23" i="4"/>
  <c r="D23" i="4"/>
  <c r="G28" i="7" l="1"/>
  <c r="G30" i="7" s="1"/>
  <c r="E28" i="7"/>
  <c r="E30" i="7" s="1"/>
  <c r="C28" i="7"/>
  <c r="C30" i="7" s="1"/>
  <c r="G17" i="7"/>
  <c r="E17" i="7"/>
  <c r="C17" i="7"/>
  <c r="L20" i="6"/>
  <c r="J20" i="6"/>
  <c r="H20" i="6"/>
  <c r="F20" i="6"/>
  <c r="D20" i="6"/>
  <c r="L24" i="5"/>
  <c r="J24" i="5"/>
  <c r="H24" i="5"/>
  <c r="F24" i="5"/>
  <c r="D24" i="5"/>
  <c r="L20" i="5"/>
  <c r="L26" i="5" s="1"/>
  <c r="J20" i="5"/>
  <c r="H20" i="5"/>
  <c r="H26" i="5" s="1"/>
  <c r="F20" i="5"/>
  <c r="D20" i="5"/>
  <c r="D26" i="5" s="1"/>
  <c r="L28" i="4"/>
  <c r="J28" i="4"/>
  <c r="H28" i="4"/>
  <c r="H32" i="4" s="1"/>
  <c r="F28" i="4"/>
  <c r="F32" i="4" s="1"/>
  <c r="D28" i="4"/>
  <c r="D32" i="4" s="1"/>
  <c r="F47" i="3"/>
  <c r="D47" i="3"/>
  <c r="F32" i="3"/>
  <c r="F37" i="3" s="1"/>
  <c r="D32" i="3"/>
  <c r="D37" i="3" s="1"/>
  <c r="F15" i="3"/>
  <c r="F21" i="3" s="1"/>
  <c r="D15" i="3"/>
  <c r="D21" i="3" s="1"/>
  <c r="M36" i="2"/>
  <c r="K36" i="2"/>
  <c r="I36" i="2"/>
  <c r="G36" i="2"/>
  <c r="E36" i="2"/>
  <c r="M25" i="2"/>
  <c r="K25" i="2"/>
  <c r="I25" i="2"/>
  <c r="G25" i="2"/>
  <c r="E25" i="2"/>
  <c r="M20" i="2"/>
  <c r="K20" i="2"/>
  <c r="I20" i="2"/>
  <c r="G20" i="2"/>
  <c r="E20" i="2"/>
  <c r="M14" i="2"/>
  <c r="K14" i="2"/>
  <c r="I14" i="2"/>
  <c r="G14" i="2"/>
  <c r="E14" i="2"/>
  <c r="K32" i="1"/>
  <c r="I32" i="1"/>
  <c r="G32" i="1"/>
  <c r="E32" i="1"/>
  <c r="C32" i="1"/>
  <c r="K14" i="1"/>
  <c r="K19" i="1" s="1"/>
  <c r="I14" i="1"/>
  <c r="I19" i="1" s="1"/>
  <c r="G14" i="1"/>
  <c r="G19" i="1" s="1"/>
  <c r="E14" i="1"/>
  <c r="E19" i="1" s="1"/>
  <c r="C14" i="1"/>
  <c r="C19" i="1" s="1"/>
  <c r="F33" i="4" l="1"/>
  <c r="G33" i="1"/>
  <c r="G40" i="1" s="1"/>
  <c r="G43" i="1" s="1"/>
  <c r="G46" i="1" s="1"/>
  <c r="F26" i="5"/>
  <c r="J26" i="5"/>
  <c r="D29" i="4"/>
  <c r="D33" i="4" s="1"/>
  <c r="F29" i="4"/>
  <c r="F48" i="3"/>
  <c r="E27" i="2"/>
  <c r="E39" i="2" s="1"/>
  <c r="M27" i="2"/>
  <c r="M39" i="2" s="1"/>
  <c r="K27" i="2"/>
  <c r="K39" i="2" s="1"/>
  <c r="G27" i="2"/>
  <c r="G39" i="2" s="1"/>
  <c r="I27" i="2"/>
  <c r="I39" i="2" s="1"/>
  <c r="K33" i="1"/>
  <c r="K40" i="1" s="1"/>
  <c r="K43" i="1" s="1"/>
  <c r="K47" i="1" s="1"/>
  <c r="C33" i="1"/>
  <c r="C40" i="1" s="1"/>
  <c r="C43" i="1" s="1"/>
  <c r="C46" i="1" s="1"/>
  <c r="E33" i="1"/>
  <c r="E40" i="1" s="1"/>
  <c r="E43" i="1" s="1"/>
  <c r="E46" i="1" s="1"/>
  <c r="I33" i="1"/>
  <c r="I40" i="1" s="1"/>
  <c r="I43" i="1" s="1"/>
  <c r="H29" i="4"/>
  <c r="H33" i="4"/>
  <c r="L32" i="4"/>
  <c r="L33" i="4" s="1"/>
  <c r="L29" i="4"/>
  <c r="J32" i="4"/>
  <c r="J33" i="4" s="1"/>
  <c r="J29" i="4"/>
  <c r="D48" i="3"/>
  <c r="G47" i="1" l="1"/>
  <c r="I47" i="1"/>
  <c r="I46" i="1"/>
  <c r="C47" i="1"/>
  <c r="E47" i="1"/>
  <c r="K46" i="1"/>
</calcChain>
</file>

<file path=xl/sharedStrings.xml><?xml version="1.0" encoding="utf-8"?>
<sst xmlns="http://schemas.openxmlformats.org/spreadsheetml/2006/main" count="295" uniqueCount="229">
  <si>
    <t>Nasdaq, Inc.</t>
  </si>
  <si>
    <t>(in millions, except per share amounts)</t>
  </si>
  <si>
    <t>(unaudited)</t>
  </si>
  <si>
    <t>Three Months Ended</t>
  </si>
  <si>
    <t>Year Ended</t>
  </si>
  <si>
    <t>Revenues:</t>
  </si>
  <si>
    <t>Market Services</t>
  </si>
  <si>
    <t>Transaction-based expenses:</t>
  </si>
  <si>
    <t>Transaction rebates</t>
  </si>
  <si>
    <t>Brokerage, clearance and exchange fees</t>
  </si>
  <si>
    <t>Total Market Services revenues less transaction-based expenses</t>
  </si>
  <si>
    <t>Corporate Services</t>
  </si>
  <si>
    <t>Information Services</t>
  </si>
  <si>
    <t>Market Technology</t>
  </si>
  <si>
    <t>Other Revenues</t>
  </si>
  <si>
    <t xml:space="preserve">   </t>
  </si>
  <si>
    <t>Revenues less transaction-based expenses</t>
  </si>
  <si>
    <t>Operating Expenses:</t>
  </si>
  <si>
    <t>Compensation and benefits</t>
  </si>
  <si>
    <t>Professional and contract services</t>
  </si>
  <si>
    <t>Computer operations and data communications</t>
  </si>
  <si>
    <t>Occupancy</t>
  </si>
  <si>
    <t>General, administrative and other</t>
  </si>
  <si>
    <t>Marketing and advertising</t>
  </si>
  <si>
    <t>Depreciation and amortization</t>
  </si>
  <si>
    <t>Regulatory</t>
  </si>
  <si>
    <t>Merger and strategic initiatives</t>
  </si>
  <si>
    <t>Restructuring charges</t>
  </si>
  <si>
    <t>Total operating expenses</t>
  </si>
  <si>
    <t>Operating income</t>
  </si>
  <si>
    <t>Interest income</t>
  </si>
  <si>
    <t>Interest expense</t>
  </si>
  <si>
    <t>Gain on sale of investment security</t>
  </si>
  <si>
    <t>Other income</t>
  </si>
  <si>
    <t>Net income from unconsolidated investees</t>
  </si>
  <si>
    <t>Income before income taxes</t>
  </si>
  <si>
    <t>Income tax provision</t>
  </si>
  <si>
    <t>Per share information:</t>
  </si>
  <si>
    <t>Basic earnings (loss) per share</t>
  </si>
  <si>
    <t>Diluted earnings (loss) per share</t>
  </si>
  <si>
    <t>Cash dividends declared per common share</t>
  </si>
  <si>
    <t>Basic</t>
  </si>
  <si>
    <t>(1) Due to the net loss for the quarter ended December 31, 2018, the diluted earnings (loss) per share calculation excludes 3.2 million of employee stock awards as they were anti-dilutive.</t>
  </si>
  <si>
    <t>Revenue Detail</t>
  </si>
  <si>
    <t>(in millions)</t>
  </si>
  <si>
    <t xml:space="preserve"> Three Months Ended</t>
  </si>
  <si>
    <t xml:space="preserve">  MARKET SERVICES REVENUES</t>
  </si>
  <si>
    <t>Equity Derivative Trading and Clearing Revenues</t>
  </si>
  <si>
    <t>Total net equity derivative trading and clearing revenues</t>
  </si>
  <si>
    <t>Cash Equity Trading Revenues</t>
  </si>
  <si>
    <t>Total net cash equity trading revenues</t>
  </si>
  <si>
    <t>Fixed Income and Commodities Trading and Clearing Revenues</t>
  </si>
  <si>
    <t>Total net fixed income and commodities trading and clearing revenues</t>
  </si>
  <si>
    <t>Trade Management Services Revenues</t>
  </si>
  <si>
    <t>Total Net Market Services revenues</t>
  </si>
  <si>
    <t xml:space="preserve">  CORPORATE SERVICES REVENUES</t>
  </si>
  <si>
    <t>Corporate Solutions revenues</t>
  </si>
  <si>
    <t>Listings Services revenues</t>
  </si>
  <si>
    <t>Total Corporate Services revenues</t>
  </si>
  <si>
    <t xml:space="preserve">  INFORMATION SERVICES REVENUES</t>
  </si>
  <si>
    <t>Market Data revenues</t>
  </si>
  <si>
    <t>Index revenues</t>
  </si>
  <si>
    <t>Investment Data &amp; Analytics revenues</t>
  </si>
  <si>
    <t>Total Information Services revenues</t>
  </si>
  <si>
    <t xml:space="preserve">  MARKET TECHNOLOGY REVENUES</t>
  </si>
  <si>
    <t xml:space="preserve">  OTHER REVENUES</t>
  </si>
  <si>
    <t>Condensed Consolidated Balance Sheets</t>
  </si>
  <si>
    <t>Assets</t>
  </si>
  <si>
    <t>Current assets:</t>
  </si>
  <si>
    <t>Cash and cash equivalents</t>
  </si>
  <si>
    <t>Restricted cash</t>
  </si>
  <si>
    <t>Receivables, net</t>
  </si>
  <si>
    <t>Default funds and margin deposits</t>
  </si>
  <si>
    <t>Other current assets</t>
  </si>
  <si>
    <t>Total current assets</t>
  </si>
  <si>
    <t>Property and equipment, net</t>
  </si>
  <si>
    <t>Goodwill</t>
  </si>
  <si>
    <t>Intangible assets, net</t>
  </si>
  <si>
    <t>Operating lease assets</t>
  </si>
  <si>
    <t>Other non-current assets</t>
  </si>
  <si>
    <t>Total assets</t>
  </si>
  <si>
    <t>Liabilities</t>
  </si>
  <si>
    <t>Current liabilities:</t>
  </si>
  <si>
    <t>Accounts payable and accrued expenses</t>
  </si>
  <si>
    <t>Section 31 fees payable to SEC</t>
  </si>
  <si>
    <t>Accrued personnel costs</t>
  </si>
  <si>
    <t>Deferred revenue</t>
  </si>
  <si>
    <t>Other current liabilities</t>
  </si>
  <si>
    <t>Short-term debt</t>
  </si>
  <si>
    <t>Total current liabilities</t>
  </si>
  <si>
    <t>Long-term debt</t>
  </si>
  <si>
    <t>Deferred tax liabilities, net</t>
  </si>
  <si>
    <t>Operating lease liabilities</t>
  </si>
  <si>
    <t>Other non-current liabilities</t>
  </si>
  <si>
    <t>Total liabilities</t>
  </si>
  <si>
    <t>Commitments and contingencies</t>
  </si>
  <si>
    <t>Equity</t>
  </si>
  <si>
    <t>Nasdaq stockholders' equity:</t>
  </si>
  <si>
    <t>Common stock</t>
  </si>
  <si>
    <t>Additional paid-in capital</t>
  </si>
  <si>
    <t>Common stock in treasury, at cost</t>
  </si>
  <si>
    <t>Accumulated other comprehensive loss</t>
  </si>
  <si>
    <t>Retained earnings</t>
  </si>
  <si>
    <t>Total Nasdaq stockholders' equity</t>
  </si>
  <si>
    <t>Total liabilities and equity</t>
  </si>
  <si>
    <t>Operating Expenses to Non-GAAP Net Income, Diluted Earnings Per Share, Operating Income, and Operating Expenses</t>
  </si>
  <si>
    <t xml:space="preserve"> Three Months Ended  </t>
  </si>
  <si>
    <t>U.S. GAAP net income (loss) attributable to Nasdaq</t>
  </si>
  <si>
    <t>Non-GAAP adjustments:</t>
  </si>
  <si>
    <r>
      <rPr>
        <sz val="10"/>
        <color rgb="FF000000"/>
        <rFont val="Arial"/>
        <family val="2"/>
      </rPr>
      <t xml:space="preserve">Amortization expense of acquired intangible assets </t>
    </r>
    <r>
      <rPr>
        <vertAlign val="superscript"/>
        <sz val="10"/>
        <color rgb="FF000000"/>
        <rFont val="Arial"/>
        <family val="2"/>
      </rPr>
      <t>(1)</t>
    </r>
  </si>
  <si>
    <r>
      <rPr>
        <sz val="10"/>
        <color rgb="FF000000"/>
        <rFont val="Arial"/>
        <family val="2"/>
      </rPr>
      <t xml:space="preserve">Merger and strategic initiatives </t>
    </r>
    <r>
      <rPr>
        <vertAlign val="superscript"/>
        <sz val="10"/>
        <color rgb="FF000000"/>
        <rFont val="Arial"/>
        <family val="2"/>
      </rPr>
      <t>(2)</t>
    </r>
  </si>
  <si>
    <r>
      <rPr>
        <sz val="10"/>
        <color rgb="FF000000"/>
        <rFont val="Arial"/>
        <family val="2"/>
      </rPr>
      <t>Restructuring charges</t>
    </r>
    <r>
      <rPr>
        <sz val="10"/>
        <color rgb="FF000000"/>
        <rFont val="Arial"/>
        <family val="2"/>
      </rPr>
      <t xml:space="preserve"> </t>
    </r>
    <r>
      <rPr>
        <vertAlign val="superscript"/>
        <sz val="10"/>
        <color rgb="FF000000"/>
        <rFont val="Arial"/>
        <family val="2"/>
      </rPr>
      <t>(3</t>
    </r>
    <r>
      <rPr>
        <vertAlign val="superscript"/>
        <sz val="10"/>
        <color rgb="FF000000"/>
        <rFont val="Arial"/>
        <family val="2"/>
      </rPr>
      <t>)</t>
    </r>
  </si>
  <si>
    <t>Total non-GAAP adjustments</t>
  </si>
  <si>
    <t>Reversal of Swedish tax benefits</t>
  </si>
  <si>
    <t>Excess tax benefits related to employee share-based compensation</t>
  </si>
  <si>
    <t>Total non-GAAP adjustments, net of tax</t>
  </si>
  <si>
    <t>Non-GAAP net income attributable to Nasdaq</t>
  </si>
  <si>
    <t>U.S. GAAP diluted earnings (loss) per share</t>
  </si>
  <si>
    <t>Adjustment to GAAP loss per share to include fully diluted     weighted average shares</t>
  </si>
  <si>
    <t>Total adjustments from non-GAAP net income above</t>
  </si>
  <si>
    <t>Non-GAAP diluted earnings per share</t>
  </si>
  <si>
    <t>(1) We amortize intangible assets acquired in connection with various acquisitions. Intangible asset amortization expense can vary from period to period due to episodic acquisitions completed, rather than from our ongoing business operations.</t>
  </si>
  <si>
    <t>U.S. GAAP operating income</t>
  </si>
  <si>
    <t xml:space="preserve">Total non-GAAP adjustments </t>
  </si>
  <si>
    <t>Non-GAAP operating income</t>
  </si>
  <si>
    <t xml:space="preserve">Revenues less transaction-based expenses </t>
  </si>
  <si>
    <t>U.S. GAAP operating expenses</t>
  </si>
  <si>
    <r>
      <rPr>
        <sz val="10"/>
        <color rgb="FF000000"/>
        <rFont val="Arial"/>
        <family val="2"/>
      </rPr>
      <t>Amortization expense of acquired intangible assets</t>
    </r>
    <r>
      <rPr>
        <vertAlign val="superscript"/>
        <sz val="10"/>
        <color rgb="FF000000"/>
        <rFont val="Arial"/>
        <family val="2"/>
      </rPr>
      <t xml:space="preserve"> (1)</t>
    </r>
  </si>
  <si>
    <t>Non-GAAP operating expenses</t>
  </si>
  <si>
    <t>Quarterly Key Drivers Detail</t>
  </si>
  <si>
    <t>Equity Derivative Trading and Clearing</t>
  </si>
  <si>
    <t>U.S. equity options</t>
  </si>
  <si>
    <t>Total industry average daily volume (in millions)</t>
  </si>
  <si>
    <t>Nasdaq PHLX matched market share</t>
  </si>
  <si>
    <t>The Nasdaq Options Market matched market share</t>
  </si>
  <si>
    <t>Nasdaq BX Options matched market share</t>
  </si>
  <si>
    <t>Nasdaq ISE Options matched market share</t>
  </si>
  <si>
    <t>Nasdaq GEMX Options matched market share</t>
  </si>
  <si>
    <t>Nasdaq MRX Options matched market share</t>
  </si>
  <si>
    <t>Total matched market share executed on Nasdaq's exchanges</t>
  </si>
  <si>
    <t>Nasdaq Nordic and Nasdaq Baltic options and futures</t>
  </si>
  <si>
    <r>
      <rPr>
        <sz val="10"/>
        <color rgb="FF000000"/>
        <rFont val="Arial"/>
        <family val="2"/>
      </rPr>
      <t xml:space="preserve">Total average daily volume options and futures contracts </t>
    </r>
    <r>
      <rPr>
        <vertAlign val="superscript"/>
        <sz val="10"/>
        <color rgb="FF000000"/>
        <rFont val="Arial"/>
        <family val="2"/>
      </rPr>
      <t>(1)</t>
    </r>
  </si>
  <si>
    <t>Cash Equity Trading</t>
  </si>
  <si>
    <t>Total U.S.-listed securities</t>
  </si>
  <si>
    <t>Total industry average daily share volume (in billions)</t>
  </si>
  <si>
    <t>Matched share volume (in billions)</t>
  </si>
  <si>
    <t>The Nasdaq Stock Market matched market share</t>
  </si>
  <si>
    <t>Nasdaq BX matched market share</t>
  </si>
  <si>
    <t>Nasdaq PSX matched market share</t>
  </si>
  <si>
    <t>Market share reported to the FINRA/Nasdaq Trade Reporting Facility</t>
  </si>
  <si>
    <r>
      <rPr>
        <sz val="10"/>
        <color rgb="FF000000"/>
        <rFont val="Arial"/>
        <family val="2"/>
      </rPr>
      <t>Total market share</t>
    </r>
    <r>
      <rPr>
        <vertAlign val="superscript"/>
        <sz val="10"/>
        <color rgb="FF000000"/>
        <rFont val="Arial"/>
        <family val="2"/>
      </rPr>
      <t>(2)</t>
    </r>
  </si>
  <si>
    <t>Nasdaq Nordic and Nasdaq Baltic securities</t>
  </si>
  <si>
    <t>Average daily number of equity trades executed on Nasdaq's exchanges</t>
  </si>
  <si>
    <t>Total average daily value of shares traded (in billions)</t>
  </si>
  <si>
    <t>Total market share executed on Nasdaq's exchanges</t>
  </si>
  <si>
    <t>Fixed Income and Commodities Trading and Clearing</t>
  </si>
  <si>
    <t>Fixed Income</t>
  </si>
  <si>
    <t>Total average daily volume of Nasdaq Nordic and Nasdaq Baltic fixed income contracts</t>
  </si>
  <si>
    <t>Commodities</t>
  </si>
  <si>
    <r>
      <rPr>
        <sz val="10"/>
        <color rgb="FF000000"/>
        <rFont val="Arial"/>
        <family val="2"/>
      </rPr>
      <t xml:space="preserve">Power contracts cleared (TWh) </t>
    </r>
    <r>
      <rPr>
        <vertAlign val="superscript"/>
        <sz val="10"/>
        <color rgb="FF000000"/>
        <rFont val="Arial"/>
        <family val="2"/>
      </rPr>
      <t>(3)</t>
    </r>
  </si>
  <si>
    <t>Initial public offerings</t>
  </si>
  <si>
    <t>The Nasdaq Stock Market</t>
  </si>
  <si>
    <t>Exchanges that comprise Nasdaq Nordic and Nasdaq Baltic</t>
  </si>
  <si>
    <t>Total new listings</t>
  </si>
  <si>
    <r>
      <rPr>
        <sz val="10"/>
        <color rgb="FF000000"/>
        <rFont val="Arial"/>
        <family val="2"/>
      </rPr>
      <t>The Nasdaq Stock Market</t>
    </r>
    <r>
      <rPr>
        <vertAlign val="superscript"/>
        <sz val="10"/>
        <color rgb="FF000000"/>
        <rFont val="Arial"/>
        <family val="2"/>
      </rPr>
      <t>(4)</t>
    </r>
  </si>
  <si>
    <r>
      <rPr>
        <sz val="10"/>
        <color rgb="FF000000"/>
        <rFont val="Arial"/>
        <family val="2"/>
      </rPr>
      <t>Exchanges that comprise Nasdaq Nordic and Nasdaq Baltic</t>
    </r>
    <r>
      <rPr>
        <vertAlign val="superscript"/>
        <sz val="10"/>
        <color rgb="FF000000"/>
        <rFont val="Arial"/>
        <family val="2"/>
      </rPr>
      <t>(5)</t>
    </r>
  </si>
  <si>
    <t>Number of listed companies</t>
  </si>
  <si>
    <r>
      <rPr>
        <sz val="10"/>
        <color rgb="FF000000"/>
        <rFont val="Arial"/>
        <family val="2"/>
      </rPr>
      <t>The Nasdaq Stock Market</t>
    </r>
    <r>
      <rPr>
        <vertAlign val="superscript"/>
        <sz val="10"/>
        <color rgb="FF000000"/>
        <rFont val="Arial"/>
        <family val="2"/>
      </rPr>
      <t>(6)</t>
    </r>
  </si>
  <si>
    <r>
      <rPr>
        <sz val="10"/>
        <color rgb="FF000000"/>
        <rFont val="Arial"/>
        <family val="2"/>
      </rPr>
      <t>Exchanges that comprise Nasdaq Nordic and Nasdaq Baltic</t>
    </r>
    <r>
      <rPr>
        <vertAlign val="superscript"/>
        <sz val="10"/>
        <color rgb="FF000000"/>
        <rFont val="Arial"/>
        <family val="2"/>
      </rPr>
      <t>(7)</t>
    </r>
  </si>
  <si>
    <t>Number of licensed exchange traded products (ETPs)</t>
  </si>
  <si>
    <r>
      <rPr>
        <sz val="10"/>
        <color rgb="FF000000"/>
        <rFont val="Arial"/>
        <family val="2"/>
      </rPr>
      <t>Order intake (in millions)</t>
    </r>
    <r>
      <rPr>
        <vertAlign val="superscript"/>
        <sz val="10"/>
        <color rgb="FF000000"/>
        <rFont val="Arial"/>
        <family val="2"/>
      </rPr>
      <t>(8)</t>
    </r>
  </si>
  <si>
    <r>
      <rPr>
        <sz val="10"/>
        <color rgb="FF000000"/>
        <rFont val="Arial"/>
        <family val="2"/>
      </rPr>
      <t>Annualized recurring revenues (in millions)</t>
    </r>
    <r>
      <rPr>
        <vertAlign val="superscript"/>
        <sz val="10"/>
        <color rgb="FF000000"/>
        <rFont val="Arial"/>
        <family val="2"/>
      </rPr>
      <t>(9)</t>
    </r>
  </si>
  <si>
    <t>(3) Transactions executed on Nasdaq Commodities or OTC and reported for clearing to Nasdaq Commodities measured by Terawatt hours (TWh).</t>
  </si>
  <si>
    <t>(4) New listings include IPOs, including those completed on a best efforts basis, issuers that switched from other listing venues,closed-end funds and separately listed ETPs.</t>
  </si>
  <si>
    <t>(5) New listings include IPOs and represent companies listed on the Nasdaq Nordic and Nasdaq Baltic exchanges and companies on the alternative markets of Nasdaq First North.</t>
  </si>
  <si>
    <t>(7) Represents companies listed on the Nasdaq Nordic and Nasdaq Baltic exchanges and companies on the alternative markets of Nasdaq First North at period end.</t>
  </si>
  <si>
    <t>(9) Annualized Recurring Revenue, or ARR, for a given period is the annualized revenue of Market Technology support and SaaS subscription contracts. ARR is currently one of our key performance metrics to assess the health and trajectory of our business.  ARR does not have any standardized definition and is therefore unlikely to be comparable to similarly titled measures presented by other companies. ARR should be viewed independently of revenue and deferred revenue and is not intended to be combined with or to replace either of those items. ARR is not a forecast and the active contracts during the reporting period used in calculating ARR may or may not be extended or renewed by our customers.</t>
  </si>
  <si>
    <t>(2) We have pursued various strategic initiatives and completed acquisitions and divestitures in recent years which have resulted in expenses which would not have otherwise been incurred. These expenses generally include integration costs, as well as legal, due diligence and other third party transaction costs and will vary based on the size and frequency of the activities described above.</t>
  </si>
  <si>
    <r>
      <t xml:space="preserve">Diluted </t>
    </r>
    <r>
      <rPr>
        <vertAlign val="superscript"/>
        <sz val="10"/>
        <color rgb="FF000000"/>
        <rFont val="Arial"/>
        <family val="2"/>
      </rPr>
      <t>(1)</t>
    </r>
  </si>
  <si>
    <t>(8) Total contract value of orders signed during the period.</t>
  </si>
  <si>
    <r>
      <t xml:space="preserve">Net income from unconsolidated investee </t>
    </r>
    <r>
      <rPr>
        <vertAlign val="superscript"/>
        <sz val="10"/>
        <color rgb="FF000000"/>
        <rFont val="Arial"/>
        <family val="2"/>
      </rPr>
      <t>(4)</t>
    </r>
  </si>
  <si>
    <r>
      <t xml:space="preserve">Non-GAAP adjustment to the income tax provision </t>
    </r>
    <r>
      <rPr>
        <vertAlign val="superscript"/>
        <sz val="10"/>
        <color rgb="FF000000"/>
        <rFont val="Arial"/>
        <family val="2"/>
      </rPr>
      <t>(11)</t>
    </r>
  </si>
  <si>
    <t>Condensed Consolidated Statements of Income (Loss)</t>
  </si>
  <si>
    <t xml:space="preserve">Reconciliation of U.S. GAAP Net Income (Loss), Diluted Earnings (Loss) Per Share, Operating Income and </t>
  </si>
  <si>
    <t>REVENUES LESS TRANSACTION - BASED EXPENSES</t>
  </si>
  <si>
    <r>
      <t>Net gain on divestiture of businesses</t>
    </r>
    <r>
      <rPr>
        <vertAlign val="superscript"/>
        <sz val="10"/>
        <color rgb="FF000000"/>
        <rFont val="Arial"/>
        <family val="2"/>
      </rPr>
      <t xml:space="preserve"> (5)</t>
    </r>
  </si>
  <si>
    <r>
      <t xml:space="preserve">Extinguishment of debt </t>
    </r>
    <r>
      <rPr>
        <vertAlign val="superscript"/>
        <sz val="10"/>
        <color rgb="FF000000"/>
        <rFont val="Arial"/>
        <family val="2"/>
      </rPr>
      <t>(6)</t>
    </r>
  </si>
  <si>
    <r>
      <t xml:space="preserve">Clearing default </t>
    </r>
    <r>
      <rPr>
        <vertAlign val="superscript"/>
        <sz val="10"/>
        <color rgb="FF000000"/>
        <rFont val="Arial"/>
        <family val="2"/>
      </rPr>
      <t>(7)</t>
    </r>
  </si>
  <si>
    <r>
      <t xml:space="preserve">Provision for notes receivable </t>
    </r>
    <r>
      <rPr>
        <vertAlign val="superscript"/>
        <sz val="10"/>
        <color rgb="FF000000"/>
        <rFont val="Arial"/>
        <family val="2"/>
      </rPr>
      <t>(8)</t>
    </r>
  </si>
  <si>
    <r>
      <t xml:space="preserve">Gain on sale of investment security </t>
    </r>
    <r>
      <rPr>
        <vertAlign val="superscript"/>
        <sz val="10"/>
        <color rgb="FF000000"/>
        <rFont val="Arial"/>
        <family val="2"/>
      </rPr>
      <t>(9)</t>
    </r>
  </si>
  <si>
    <r>
      <t xml:space="preserve">Other </t>
    </r>
    <r>
      <rPr>
        <vertAlign val="superscript"/>
        <sz val="10"/>
        <color rgb="FF000000"/>
        <rFont val="Arial"/>
        <family val="2"/>
      </rPr>
      <t>(10)</t>
    </r>
  </si>
  <si>
    <r>
      <t xml:space="preserve">Merger and strategic initiatives </t>
    </r>
    <r>
      <rPr>
        <vertAlign val="superscript"/>
        <sz val="10"/>
        <color rgb="FF000000"/>
        <rFont val="Arial"/>
        <family val="2"/>
      </rPr>
      <t>(2)</t>
    </r>
  </si>
  <si>
    <r>
      <t xml:space="preserve">Restructuring charges </t>
    </r>
    <r>
      <rPr>
        <vertAlign val="superscript"/>
        <sz val="10"/>
        <color rgb="FF000000"/>
        <rFont val="Arial"/>
        <family val="2"/>
      </rPr>
      <t>(3)</t>
    </r>
  </si>
  <si>
    <r>
      <t>Merger and strategic initiatives</t>
    </r>
    <r>
      <rPr>
        <vertAlign val="superscript"/>
        <sz val="10"/>
        <color rgb="FF000000"/>
        <rFont val="Arial"/>
        <family val="2"/>
      </rPr>
      <t xml:space="preserve"> (2)</t>
    </r>
  </si>
  <si>
    <r>
      <t>Extinguishment of debt</t>
    </r>
    <r>
      <rPr>
        <vertAlign val="superscript"/>
        <sz val="10"/>
        <color rgb="FF000000"/>
        <rFont val="Arial"/>
        <family val="2"/>
      </rPr>
      <t xml:space="preserve"> (4)</t>
    </r>
  </si>
  <si>
    <r>
      <t xml:space="preserve">Clearing default </t>
    </r>
    <r>
      <rPr>
        <vertAlign val="superscript"/>
        <sz val="10"/>
        <color rgb="FF000000"/>
        <rFont val="Arial"/>
        <family val="2"/>
      </rPr>
      <t>(5)</t>
    </r>
  </si>
  <si>
    <r>
      <t>Provision for notes receivable</t>
    </r>
    <r>
      <rPr>
        <vertAlign val="superscript"/>
        <sz val="10"/>
        <color rgb="FF000000"/>
        <rFont val="Arial"/>
        <family val="2"/>
      </rPr>
      <t xml:space="preserve"> (6)</t>
    </r>
  </si>
  <si>
    <r>
      <t xml:space="preserve">Other </t>
    </r>
    <r>
      <rPr>
        <vertAlign val="superscript"/>
        <sz val="10"/>
        <color rgb="FF000000"/>
        <rFont val="Arial"/>
        <family val="2"/>
      </rPr>
      <t>(7)</t>
    </r>
  </si>
  <si>
    <t>(8) U.S. GAAP operating margin equals U.S. GAAP operating income divided by revenues less transaction-based expenses.</t>
  </si>
  <si>
    <t>(9) Non-GAAP operating margin equals non-GAAP operating income divided by revenues less transaction-based expenses.</t>
  </si>
  <si>
    <r>
      <t xml:space="preserve">U.S. GAAP Operating margin </t>
    </r>
    <r>
      <rPr>
        <b/>
        <vertAlign val="superscript"/>
        <sz val="10"/>
        <color rgb="FF000000"/>
        <rFont val="Arial"/>
        <family val="2"/>
      </rPr>
      <t>(8)</t>
    </r>
  </si>
  <si>
    <r>
      <t xml:space="preserve">Non-GAAP operating margin </t>
    </r>
    <r>
      <rPr>
        <b/>
        <vertAlign val="superscript"/>
        <sz val="10"/>
        <color rgb="FF000000"/>
        <rFont val="Arial"/>
        <family val="2"/>
      </rPr>
      <t>(9)</t>
    </r>
  </si>
  <si>
    <t>Weighted-average common shares outstanding for earnings (loss) per share:</t>
  </si>
  <si>
    <t>Weighted-average diluted common shares outstanding for earnings (loss) per share:</t>
  </si>
  <si>
    <t>Net income (loss) attributable to Nasdaq</t>
  </si>
  <si>
    <t>Reconciliation of U.S. GAAP Net Income (Loss), Diluted Earnings (Loss) Per Share, Operating Income and</t>
  </si>
  <si>
    <t>ETP assets under management (AUM) tracking Nasdaq indexes (in billions)</t>
  </si>
  <si>
    <t>Financial investments</t>
  </si>
  <si>
    <t xml:space="preserve">(3)  In September 2019, we initiated the transition of certain technology platforms to advance the company's strategic opportunities as a technology and analytics provider and continue the realignment of certain business areas. Charges associated with this plan represent a fundamental shift in our strategy and technology as well as executive re-alignment and will be excluded for purposes of calculating non-GAAP measures as they are not reflective of ongoing operating performance or comparisons in Nasdaq’s performance between periods. For the three months ended December 31, 2019, we recorded $9 million in charges primarily related to severance and employee-related costs. For the three months ended September 30, 2019, we recorded $30 million in charges primarily related to asset impairment charges mainly related to capitalized software that was retired. </t>
  </si>
  <si>
    <t xml:space="preserve">(4) In the relevant periods, primarily represents net income recognized from our equity interest in OCC. The increase for the year ended December 31, 2019 primarily represents additional income recognized in 2019 due to the timing of information received from the OCC. In February 2019, due to the SEC disapproval of the OCC rule change that established OCC’s 2015 capital plan, OCC suspended customer rebates and dividends to owners. We were not able to determine the impact of the disapproval of the OCC capital plan on OCC's 2018 net income until March 2019, when OCC's 2018 financial statements were made available to us. As a result, in March 2019, we recognized an additional $36 million of income relating to our share of OCC's net income for the year ended December 31, 2018. We also recognized our share of OCC's net income of $48 million for the year ended December 31, 2019. We will continue to exclude net income related to our share of OCC’s earnings for purposes of calculating non-GAAP measures as our income on this investment will vary significantly compared to prior years. This will provide a more meaningful analysis of Nasdaq’s ongoing operating performance or comparisons in Nasdaq’s performance between periods. </t>
  </si>
  <si>
    <t xml:space="preserve">(5)  For the year ended December 31, 2019, represents the pre-tax gain on the sale of the BWise enterprise governance, risk and compliance software platform and for the year ended December 31, 2018, represents the pre-tax gain on the sale of the Public Relations Solutions and Digital Media Services businesses.  </t>
  </si>
  <si>
    <t>(6) Represents a charge recorded in connection with the early extinguishment of our 5.55% senior unsecured notes, primarily related to a premium paid for early redemption. This charge is recorded in general, administrative and other expense in our Condensed Consolidated Statements of Income (Loss).</t>
  </si>
  <si>
    <t xml:space="preserve">(7)  Represents charges associated with the clearing default which occurred in 2018. These charges are recorded in general, administrative and other expense in our Condensed Consolidated Statements of Income (Loss). </t>
  </si>
  <si>
    <t>(8) Represents a provision for notes receivable associated with the funding of technology development for the consolidated audit trail, which is recorded in general, administrative and other expense in our Condensed Consolidated Statements of Income (Loss).</t>
  </si>
  <si>
    <t>(9) Represents a pre-tax gain on the sale of our 5.0% ownership interest in LCH Group Holdings Limited for $169 million in cash.</t>
  </si>
  <si>
    <r>
      <t xml:space="preserve">Impact of enacted U.S. tax legislation </t>
    </r>
    <r>
      <rPr>
        <vertAlign val="superscript"/>
        <sz val="10"/>
        <color rgb="FF000000"/>
        <rFont val="Arial"/>
        <family val="2"/>
      </rPr>
      <t>(12)</t>
    </r>
  </si>
  <si>
    <t>(4) Represents a charge recorded in connection with the early extinguishment of our 5.55% senior unsecured notes, primarily related to a premium paid for early redemption. This charge is recorded in general, administrative and other expense in our Condensed Consolidated Statements of Income (Loss).</t>
  </si>
  <si>
    <t xml:space="preserve">(5)  Represents charges associated with the clearing default which occurred in 2018. These charges are recorded in general, administrative and other expense in our Condensed Consolidated Statements of Income (Loss). </t>
  </si>
  <si>
    <t>(6) Represents a provision for notes receivable associated with the funding of technology development for the consolidated audit trail, which is recorded in general, administrative and other expense in our Condensed Consolidated Statements of Income (Loss).</t>
  </si>
  <si>
    <t>(10) For the three months and year ended December 31, 2019, other charges included costs for a tax reserve for certain prior year examinations, which is recorded in general, administrative and other expense in our Condensed Consolidated Statements of Income (Loss) and certain litigation costs which are recorded in professional and contract services expense in the Condensed Consolidated Statements of Income (Loss).  For the three months and year ended December 31, 2018, other charges included litigation costs, which are recorded in professional and contract services expense in our Condensed Consolidated Statements of Income (Loss), as well as certain charges related to a sales and use tax audit and VAT reserves which are recorded in general, administrative and other expense in our Condensed Consolidated Statements of Income (Loss).</t>
  </si>
  <si>
    <t>(12) Represents the impact of enacted U.S. tax legislation related to the Tax Cuts and Jobs Act which was enacted on December 22, 2017. For the three months and year ended December 31, 2018, we recorded an increase to tax expense of $289 million and $290 million, respectively and a reduction to a deferred tax asset related to foreign currency translation.</t>
  </si>
  <si>
    <t>(7) For the three months and year ended December 31, 2019, other charges included costs for a tax reserve for certain prior year examinations, which is recorded in general, administrative and other expense in our Condensed Consolidated Statements of Income (Loss) and certain litigation costs which are recorded in professional and contract services expense in the Condensed Consolidated Statements of Income (Loss).  For the three months and year ended December 31, 2018, other charges included litigation costs, which are recorded in professional and contract services expense in our Condensed Consolidated Statements of Income (Loss), as well as certain charges related to a sales and use tax audit and VAT reserves which are recorded in general, administrative and other expense in our Condensed Consolidated Statements of Income (Loss).</t>
  </si>
  <si>
    <t xml:space="preserve">(2) We have pursued various strategic initiatives and completed acquisitions and divestitures in recent years which have resulted in expenses which would not have otherwise been incurred. These expenses generally include integration costs, as well as legal, due diligence and other third party transaction costs and will vary based on the size and frequency of the activities described above.  </t>
  </si>
  <si>
    <t>Net gain on divestiture of businesses</t>
  </si>
  <si>
    <t>(6) Number of total listings on The Nasdaq Stock Market at period end, including 412 ETPs as of December 31, 2019, 382 ETPs as of September 30, 2019, and 392 ETPs as of December 31, 2018.</t>
  </si>
  <si>
    <t>(1) Includes Finnish option contracts traded on Eurex Group.</t>
  </si>
  <si>
    <t>(2) Includes transactions executed on The Nasdaq Stock Market's, Nasdaq BX's and Nasdaq PSX's systems plus trades reported through the Financial Industry Regulatory Authority/Nasdaq Trade Reporting Facility.</t>
  </si>
  <si>
    <t>U.S. fixed income volume (in billions traded)</t>
  </si>
  <si>
    <t>(11) The non-GAAP adjustment to the income tax provision primarily includes the tax impact of each non-GAAP adjustment. In addition, for the three months and year ended December 31, 2019, a tax benefit of $10 million was recorded, primarily related to an adjustment to the 2018 federal and state tax returns. The year ended December 31, 2019 also includes a tax benefit of $10 million related to capital distributions from the OCC recorded in March 2019. See footnote 4 above for further discussion of our OCC investment. In certain periods the adjustment may include the recognition of previously unrecognized tax benefits associated with positions taken in prior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</si>
</sst>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_(&quot;$&quot;* \(#,##0.00\);_(&quot;$&quot;* &quot;-&quot;??_);_(@_)"/>
    <numFmt numFmtId="164" formatCode="mmmm\ d\,"/>
    <numFmt numFmtId="165" formatCode="yyyy"/>
    <numFmt numFmtId="166" formatCode="* #,##0;* \(#,##0\);* &quot;-&quot;;_(@_)"/>
    <numFmt numFmtId="167" formatCode="_(&quot;$&quot;* #,##0_);_(&quot;$&quot;* \(#,##0\);_(&quot;$&quot;* &quot;—&quot;_);_(@_)"/>
    <numFmt numFmtId="168" formatCode="_(#,##0_);_(\(#,##0\);_(&quot;—&quot;_);_(@_)"/>
    <numFmt numFmtId="169" formatCode="_(#,##0.0_);_(\(#,##0.0\);_(&quot;—&quot;_);_(@_)"/>
    <numFmt numFmtId="170" formatCode="_(&quot;$&quot;* #,##0.00_);_(&quot;$&quot;* \(#,##0.00\);_(&quot;$&quot;* &quot;—&quot;_);_(@_)"/>
    <numFmt numFmtId="171" formatCode="_(#,##0.00_);_(\(#,##0.00\);_(&quot;—&quot;_);_(@_)"/>
    <numFmt numFmtId="172" formatCode="_(#,##0.##########_);_(\(#,##0.##########\);_(&quot;—&quot;_);_(@_)"/>
    <numFmt numFmtId="173" formatCode="#,##0.0_)%;\(#,##0.0\)%;&quot;—&quot;\%;_(@_)"/>
    <numFmt numFmtId="174" formatCode="_(&quot;$&quot;* #,##0_);_(&quot;$&quot;* \(#,##0\);_(&quot;$&quot;* &quot;-&quot;??_);_(@_)"/>
    <numFmt numFmtId="175" formatCode="_(&quot;$&quot;* #,##0.0_);_(&quot;$&quot;* \(#,##0.0\);_(&quot;$&quot;* &quot;-&quot;??_);_(@_)"/>
  </numFmts>
  <fonts count="12" x14ac:knownFonts="1">
    <font>
      <sz val="10"/>
      <name val="Arial"/>
    </font>
    <font>
      <b/>
      <sz val="10"/>
      <color rgb="FF000000"/>
      <name val="Arial"/>
      <family val="2"/>
    </font>
    <font>
      <sz val="10"/>
      <color rgb="FF000000"/>
      <name val="Arial"/>
      <family val="2"/>
    </font>
    <font>
      <sz val="10"/>
      <name val="Arial"/>
      <family val="2"/>
    </font>
    <font>
      <b/>
      <u/>
      <sz val="10"/>
      <color rgb="FF000000"/>
      <name val="Arial"/>
      <family val="2"/>
    </font>
    <font>
      <i/>
      <u/>
      <sz val="10"/>
      <color rgb="FF000000"/>
      <name val="Arial"/>
      <family val="2"/>
    </font>
    <font>
      <sz val="8"/>
      <color rgb="FF000000"/>
      <name val="Arial"/>
      <family val="2"/>
    </font>
    <font>
      <vertAlign val="superscript"/>
      <sz val="10"/>
      <color rgb="FF000000"/>
      <name val="Arial"/>
      <family val="2"/>
    </font>
    <font>
      <b/>
      <vertAlign val="superscript"/>
      <sz val="10"/>
      <color rgb="FF000000"/>
      <name val="Arial"/>
      <family val="2"/>
    </font>
    <font>
      <sz val="10"/>
      <name val="Arial"/>
      <family val="2"/>
    </font>
    <font>
      <sz val="10"/>
      <color rgb="FF000000"/>
      <name val="Arial"/>
      <family val="2"/>
    </font>
    <font>
      <b/>
      <sz val="10"/>
      <name val="Arial"/>
      <family val="2"/>
    </font>
  </fonts>
  <fills count="2">
    <fill>
      <patternFill patternType="none"/>
    </fill>
    <fill>
      <patternFill patternType="gray125"/>
    </fill>
  </fills>
  <borders count="15">
    <border>
      <left/>
      <right/>
      <top/>
      <bottom/>
      <diagonal/>
    </border>
    <border>
      <left/>
      <right/>
      <top/>
      <bottom style="thin">
        <color rgb="FF000000"/>
      </bottom>
      <diagonal/>
    </border>
    <border>
      <left/>
      <right/>
      <top style="thin">
        <color rgb="FF000000"/>
      </top>
      <bottom/>
      <diagonal/>
    </border>
    <border>
      <left/>
      <right/>
      <top style="double">
        <color rgb="FF000000"/>
      </top>
      <bottom/>
      <diagonal/>
    </border>
    <border>
      <left/>
      <right/>
      <top style="thin">
        <color rgb="FFFFFFFF"/>
      </top>
      <bottom style="thin">
        <color rgb="FFFFFFFF"/>
      </bottom>
      <diagonal/>
    </border>
    <border>
      <left/>
      <right/>
      <top style="thin">
        <color rgb="FFFFFFFF"/>
      </top>
      <bottom/>
      <diagonal/>
    </border>
    <border>
      <left style="thin">
        <color rgb="FFFFFFFF"/>
      </left>
      <right/>
      <top/>
      <bottom/>
      <diagonal/>
    </border>
    <border>
      <left style="thin">
        <color rgb="FFFFFFFF"/>
      </left>
      <right/>
      <top/>
      <bottom style="thin">
        <color rgb="FFFFFFFF"/>
      </bottom>
      <diagonal/>
    </border>
    <border>
      <left/>
      <right/>
      <top/>
      <bottom style="double">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double">
        <color auto="1"/>
      </top>
      <bottom style="double">
        <color auto="1"/>
      </bottom>
      <diagonal/>
    </border>
    <border>
      <left/>
      <right/>
      <top style="thin">
        <color auto="1"/>
      </top>
      <bottom style="double">
        <color auto="1"/>
      </bottom>
      <diagonal/>
    </border>
    <border>
      <left/>
      <right/>
      <top style="thin">
        <color rgb="FF000000"/>
      </top>
      <bottom style="double">
        <color rgb="FF000000"/>
      </bottom>
      <diagonal/>
    </border>
  </borders>
  <cellStyleXfs count="3">
    <xf numFmtId="0" fontId="0" fillId="0" borderId="0"/>
    <xf numFmtId="9" fontId="9" fillId="0" borderId="0" applyFont="0" applyFill="0" applyBorder="0" applyAlignment="0" applyProtection="0"/>
    <xf numFmtId="44" fontId="9" fillId="0" borderId="0" applyFont="0" applyFill="0" applyBorder="0" applyAlignment="0" applyProtection="0"/>
  </cellStyleXfs>
  <cellXfs count="94">
    <xf numFmtId="0" fontId="0" fillId="0" borderId="0" xfId="0"/>
    <xf numFmtId="0" fontId="5" fillId="0" borderId="0" xfId="0" applyFont="1" applyFill="1" applyAlignment="1">
      <alignment wrapText="1"/>
    </xf>
    <xf numFmtId="0" fontId="3" fillId="0" borderId="6" xfId="0" applyFont="1" applyFill="1" applyBorder="1" applyAlignment="1">
      <alignment wrapText="1"/>
    </xf>
    <xf numFmtId="0" fontId="3" fillId="0" borderId="5" xfId="0" applyFont="1" applyFill="1" applyBorder="1" applyAlignment="1">
      <alignment wrapText="1"/>
    </xf>
    <xf numFmtId="167" fontId="2" fillId="0" borderId="8" xfId="0" applyNumberFormat="1" applyFont="1" applyFill="1" applyBorder="1" applyAlignment="1"/>
    <xf numFmtId="167" fontId="2" fillId="0" borderId="0" xfId="0" applyNumberFormat="1" applyFont="1" applyFill="1" applyAlignment="1">
      <alignment horizontal="left"/>
    </xf>
    <xf numFmtId="167" fontId="2" fillId="0" borderId="0" xfId="0" applyNumberFormat="1" applyFont="1" applyFill="1" applyAlignment="1"/>
    <xf numFmtId="168" fontId="2" fillId="0" borderId="0" xfId="0" applyNumberFormat="1" applyFont="1" applyFill="1" applyAlignment="1"/>
    <xf numFmtId="168" fontId="2" fillId="0" borderId="0" xfId="0" applyNumberFormat="1" applyFont="1" applyFill="1" applyAlignment="1">
      <alignment horizontal="left"/>
    </xf>
    <xf numFmtId="0" fontId="2" fillId="0" borderId="0" xfId="0" quotePrefix="1" applyFont="1" applyFill="1" applyAlignment="1">
      <alignment horizontal="left"/>
    </xf>
    <xf numFmtId="9" fontId="2" fillId="0" borderId="0" xfId="1" applyFont="1" applyFill="1" applyAlignment="1"/>
    <xf numFmtId="0" fontId="2" fillId="0" borderId="7" xfId="0" applyFont="1" applyFill="1" applyBorder="1" applyAlignment="1">
      <alignment horizontal="left" vertical="top" wrapText="1"/>
    </xf>
    <xf numFmtId="0" fontId="3" fillId="0" borderId="4" xfId="0" applyFont="1" applyFill="1" applyBorder="1" applyAlignment="1">
      <alignment wrapText="1"/>
    </xf>
    <xf numFmtId="0" fontId="3" fillId="0" borderId="0" xfId="0" applyFont="1" applyFill="1" applyAlignment="1">
      <alignment wrapText="1"/>
    </xf>
    <xf numFmtId="168" fontId="2" fillId="0" borderId="9" xfId="0" applyNumberFormat="1" applyFont="1" applyFill="1" applyBorder="1" applyAlignment="1"/>
    <xf numFmtId="168" fontId="2" fillId="0" borderId="10" xfId="0" applyNumberFormat="1" applyFont="1" applyFill="1" applyBorder="1" applyAlignment="1"/>
    <xf numFmtId="168" fontId="2" fillId="0" borderId="11" xfId="0" applyNumberFormat="1" applyFont="1" applyFill="1" applyBorder="1" applyAlignment="1"/>
    <xf numFmtId="168" fontId="2" fillId="0" borderId="0" xfId="0" applyNumberFormat="1" applyFont="1" applyFill="1" applyBorder="1" applyAlignment="1"/>
    <xf numFmtId="0" fontId="2" fillId="0" borderId="0" xfId="0" applyFont="1" applyFill="1" applyBorder="1" applyAlignment="1">
      <alignment horizontal="left"/>
    </xf>
    <xf numFmtId="168" fontId="2" fillId="0" borderId="0" xfId="0" applyNumberFormat="1" applyFont="1" applyFill="1" applyBorder="1" applyAlignment="1">
      <alignment horizontal="left"/>
    </xf>
    <xf numFmtId="168" fontId="1" fillId="0" borderId="0" xfId="0" applyNumberFormat="1" applyFont="1" applyFill="1" applyAlignment="1">
      <alignment horizontal="left"/>
    </xf>
    <xf numFmtId="168" fontId="1" fillId="0" borderId="0" xfId="0" applyNumberFormat="1" applyFont="1" applyFill="1" applyBorder="1" applyAlignment="1">
      <alignment horizontal="left"/>
    </xf>
    <xf numFmtId="44" fontId="2" fillId="0" borderId="8" xfId="0" applyNumberFormat="1" applyFont="1" applyFill="1" applyBorder="1" applyAlignment="1"/>
    <xf numFmtId="44" fontId="2" fillId="0" borderId="0" xfId="0" applyNumberFormat="1" applyFont="1" applyFill="1" applyAlignment="1">
      <alignment horizontal="left"/>
    </xf>
    <xf numFmtId="44" fontId="2" fillId="0" borderId="12" xfId="0" applyNumberFormat="1" applyFont="1" applyFill="1" applyBorder="1" applyAlignment="1"/>
    <xf numFmtId="169" fontId="2" fillId="0" borderId="0" xfId="0" applyNumberFormat="1" applyFont="1" applyFill="1" applyAlignment="1"/>
    <xf numFmtId="169" fontId="2" fillId="0" borderId="0" xfId="0" applyNumberFormat="1" applyFont="1" applyFill="1" applyAlignment="1">
      <alignment horizontal="left"/>
    </xf>
    <xf numFmtId="167" fontId="2" fillId="0" borderId="13" xfId="0" applyNumberFormat="1" applyFont="1" applyFill="1" applyBorder="1" applyAlignment="1"/>
    <xf numFmtId="168" fontId="3" fillId="0" borderId="0" xfId="0" applyNumberFormat="1" applyFont="1" applyFill="1" applyAlignment="1"/>
    <xf numFmtId="170" fontId="2" fillId="0" borderId="0" xfId="0" applyNumberFormat="1" applyFont="1" applyFill="1" applyAlignment="1"/>
    <xf numFmtId="170" fontId="2" fillId="0" borderId="0" xfId="0" applyNumberFormat="1" applyFont="1" applyFill="1" applyAlignment="1">
      <alignment horizontal="left"/>
    </xf>
    <xf numFmtId="171" fontId="2" fillId="0" borderId="10" xfId="0" applyNumberFormat="1" applyFont="1" applyFill="1" applyBorder="1" applyAlignment="1"/>
    <xf numFmtId="171" fontId="2" fillId="0" borderId="0" xfId="0" applyNumberFormat="1" applyFont="1" applyFill="1" applyAlignment="1">
      <alignment horizontal="left"/>
    </xf>
    <xf numFmtId="170" fontId="2" fillId="0" borderId="8" xfId="0" applyNumberFormat="1" applyFont="1" applyFill="1" applyBorder="1" applyAlignment="1"/>
    <xf numFmtId="172" fontId="2" fillId="0" borderId="0" xfId="0" applyNumberFormat="1" applyFont="1" applyFill="1" applyAlignment="1"/>
    <xf numFmtId="173" fontId="2" fillId="0" borderId="0" xfId="0" applyNumberFormat="1" applyFont="1" applyFill="1" applyAlignment="1"/>
    <xf numFmtId="173" fontId="2" fillId="0" borderId="9" xfId="0" applyNumberFormat="1" applyFont="1" applyFill="1" applyBorder="1" applyAlignment="1"/>
    <xf numFmtId="173" fontId="2" fillId="0" borderId="10" xfId="0" applyNumberFormat="1" applyFont="1" applyFill="1" applyBorder="1" applyAlignment="1"/>
    <xf numFmtId="174" fontId="2" fillId="0" borderId="0" xfId="2" applyNumberFormat="1" applyFont="1" applyFill="1" applyAlignment="1"/>
    <xf numFmtId="0" fontId="3" fillId="0" borderId="0" xfId="0" applyFont="1" applyFill="1" applyAlignment="1"/>
    <xf numFmtId="0" fontId="0" fillId="0" borderId="0" xfId="0" applyFill="1" applyAlignment="1"/>
    <xf numFmtId="165" fontId="1" fillId="0" borderId="1" xfId="0" applyNumberFormat="1" applyFont="1" applyFill="1" applyBorder="1" applyAlignment="1">
      <alignment horizontal="center" vertical="top" wrapText="1"/>
    </xf>
    <xf numFmtId="0" fontId="3" fillId="0" borderId="0" xfId="0" applyFont="1" applyFill="1" applyBorder="1" applyAlignment="1">
      <alignment wrapText="1"/>
    </xf>
    <xf numFmtId="165" fontId="1" fillId="0" borderId="0" xfId="0" applyNumberFormat="1" applyFont="1" applyFill="1" applyBorder="1" applyAlignment="1">
      <alignment horizontal="center" vertical="top" wrapText="1"/>
    </xf>
    <xf numFmtId="167" fontId="2" fillId="0" borderId="14" xfId="0" applyNumberFormat="1" applyFont="1" applyFill="1" applyBorder="1" applyAlignment="1"/>
    <xf numFmtId="175" fontId="2" fillId="0" borderId="0" xfId="2" applyNumberFormat="1" applyFont="1" applyFill="1" applyAlignment="1"/>
    <xf numFmtId="0" fontId="2" fillId="0" borderId="0" xfId="0" applyFont="1" applyFill="1" applyAlignment="1">
      <alignment horizontal="left" wrapText="1"/>
    </xf>
    <xf numFmtId="164" fontId="1" fillId="0" borderId="2" xfId="0" applyNumberFormat="1" applyFont="1" applyFill="1" applyBorder="1" applyAlignment="1">
      <alignment horizontal="center" vertical="top" wrapText="1"/>
    </xf>
    <xf numFmtId="0" fontId="3" fillId="0" borderId="2" xfId="0" applyFont="1" applyFill="1" applyBorder="1" applyAlignment="1">
      <alignment wrapText="1"/>
    </xf>
    <xf numFmtId="0" fontId="1" fillId="0" borderId="2" xfId="0" applyFont="1" applyFill="1" applyBorder="1" applyAlignment="1">
      <alignment horizontal="center" vertical="top" wrapText="1"/>
    </xf>
    <xf numFmtId="0" fontId="3" fillId="0" borderId="3" xfId="0" applyFont="1" applyFill="1" applyBorder="1" applyAlignment="1">
      <alignment wrapText="1"/>
    </xf>
    <xf numFmtId="166" fontId="10" fillId="0" borderId="0" xfId="0" applyNumberFormat="1" applyFont="1" applyFill="1" applyAlignment="1">
      <alignment vertical="top" wrapText="1"/>
    </xf>
    <xf numFmtId="166" fontId="10" fillId="0" borderId="0" xfId="0" applyNumberFormat="1" applyFont="1" applyFill="1" applyBorder="1" applyAlignment="1">
      <alignment vertical="top" wrapText="1"/>
    </xf>
    <xf numFmtId="0" fontId="2" fillId="0" borderId="0" xfId="0" applyFont="1" applyFill="1" applyAlignment="1">
      <alignment wrapText="1"/>
    </xf>
    <xf numFmtId="0" fontId="2" fillId="0" borderId="0" xfId="0" applyFont="1" applyFill="1" applyAlignment="1">
      <alignment horizontal="left"/>
    </xf>
    <xf numFmtId="0" fontId="0" fillId="0" borderId="0" xfId="0" applyFill="1"/>
    <xf numFmtId="0" fontId="2" fillId="0" borderId="0" xfId="0" applyFont="1" applyFill="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left"/>
    </xf>
    <xf numFmtId="0" fontId="0" fillId="0" borderId="0" xfId="0" applyFill="1" applyAlignment="1">
      <alignment wrapText="1"/>
    </xf>
    <xf numFmtId="0" fontId="2" fillId="0" borderId="0" xfId="0" applyFont="1" applyFill="1" applyAlignment="1">
      <alignment wrapText="1"/>
    </xf>
    <xf numFmtId="0" fontId="2" fillId="0" borderId="0" xfId="0" applyFont="1" applyFill="1" applyAlignment="1">
      <alignment horizontal="left"/>
    </xf>
    <xf numFmtId="0" fontId="1" fillId="0" borderId="0" xfId="0" applyFont="1" applyFill="1" applyAlignment="1">
      <alignment horizontal="center" vertical="top" wrapText="1"/>
    </xf>
    <xf numFmtId="0" fontId="0" fillId="0" borderId="0" xfId="0" applyFill="1"/>
    <xf numFmtId="0" fontId="1" fillId="0" borderId="1" xfId="0" applyFont="1" applyFill="1" applyBorder="1" applyAlignment="1">
      <alignment horizontal="center" vertical="top"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1" fillId="0" borderId="0" xfId="0" applyFont="1" applyFill="1" applyAlignment="1">
      <alignment wrapText="1"/>
    </xf>
    <xf numFmtId="0" fontId="1" fillId="0" borderId="0" xfId="0" applyFont="1" applyFill="1" applyAlignment="1">
      <alignment horizontal="left"/>
    </xf>
    <xf numFmtId="0" fontId="0" fillId="0" borderId="0" xfId="0" applyFill="1" applyAlignment="1">
      <alignment wrapText="1"/>
    </xf>
    <xf numFmtId="0" fontId="2" fillId="0" borderId="6" xfId="0" applyFont="1" applyFill="1" applyBorder="1" applyAlignment="1">
      <alignment horizontal="left" vertical="top" wrapText="1"/>
    </xf>
    <xf numFmtId="0" fontId="2" fillId="0" borderId="0" xfId="0" applyFont="1" applyFill="1" applyBorder="1" applyAlignment="1">
      <alignment horizontal="left" vertical="top" wrapText="1"/>
    </xf>
    <xf numFmtId="0" fontId="6" fillId="0" borderId="0" xfId="0" applyFont="1" applyFill="1" applyAlignment="1">
      <alignment horizontal="left" wrapText="1"/>
    </xf>
    <xf numFmtId="0" fontId="1" fillId="0" borderId="0" xfId="0" applyFont="1" applyFill="1" applyAlignment="1">
      <alignment horizontal="center" wrapText="1"/>
    </xf>
    <xf numFmtId="0" fontId="1" fillId="0" borderId="1" xfId="0" applyFont="1" applyFill="1" applyBorder="1" applyAlignment="1">
      <alignment horizontal="center" wrapText="1"/>
    </xf>
    <xf numFmtId="164" fontId="1" fillId="0" borderId="2" xfId="0" applyNumberFormat="1" applyFont="1" applyFill="1" applyBorder="1" applyAlignment="1">
      <alignment horizontal="center" wrapText="1"/>
    </xf>
    <xf numFmtId="165" fontId="1" fillId="0" borderId="1" xfId="0" applyNumberFormat="1" applyFont="1" applyFill="1" applyBorder="1" applyAlignment="1">
      <alignment horizontal="center" wrapText="1"/>
    </xf>
    <xf numFmtId="0" fontId="4" fillId="0" borderId="0" xfId="0" applyFont="1" applyFill="1" applyAlignment="1">
      <alignment horizontal="left" wrapText="1"/>
    </xf>
    <xf numFmtId="0" fontId="1" fillId="0" borderId="0" xfId="0" applyFont="1" applyFill="1" applyAlignment="1">
      <alignment horizontal="left" wrapText="1"/>
    </xf>
    <xf numFmtId="0" fontId="5" fillId="0" borderId="0" xfId="0" applyFont="1" applyFill="1" applyAlignment="1">
      <alignment horizontal="left" wrapText="1"/>
    </xf>
    <xf numFmtId="0" fontId="6" fillId="0" borderId="0" xfId="0" applyFont="1" applyFill="1" applyAlignment="1">
      <alignment horizontal="left" vertical="center" wrapText="1"/>
    </xf>
    <xf numFmtId="0" fontId="0" fillId="0" borderId="0" xfId="0" applyFill="1" applyAlignment="1">
      <alignment vertical="center"/>
    </xf>
    <xf numFmtId="164" fontId="1" fillId="0" borderId="0" xfId="0" applyNumberFormat="1" applyFont="1" applyFill="1" applyAlignment="1">
      <alignment horizontal="center" vertical="top" wrapText="1"/>
    </xf>
    <xf numFmtId="0" fontId="11" fillId="0" borderId="2" xfId="0" applyFont="1" applyFill="1" applyBorder="1" applyAlignment="1">
      <alignment horizontal="center" vertical="top" wrapText="1"/>
    </xf>
    <xf numFmtId="0" fontId="0" fillId="0" borderId="0" xfId="0" applyFill="1" applyBorder="1"/>
    <xf numFmtId="0" fontId="1" fillId="0" borderId="0" xfId="0" applyFont="1" applyFill="1" applyBorder="1" applyAlignment="1">
      <alignment horizontal="left" vertical="top" wrapText="1"/>
    </xf>
    <xf numFmtId="0" fontId="0" fillId="0" borderId="0" xfId="0" applyFill="1" applyBorder="1"/>
    <xf numFmtId="0" fontId="1" fillId="0" borderId="10" xfId="0" applyFont="1" applyFill="1" applyBorder="1" applyAlignment="1">
      <alignment horizontal="center" vertical="top" wrapText="1"/>
    </xf>
    <xf numFmtId="0" fontId="0" fillId="0" borderId="10" xfId="0" applyFill="1" applyBorder="1"/>
    <xf numFmtId="164" fontId="1" fillId="0" borderId="0" xfId="0" applyNumberFormat="1" applyFont="1" applyFill="1" applyBorder="1" applyAlignment="1">
      <alignment horizontal="center" vertical="top" wrapText="1"/>
    </xf>
    <xf numFmtId="0" fontId="2" fillId="0" borderId="0" xfId="0" applyFont="1" applyFill="1" applyAlignment="1">
      <alignment horizontal="left" vertical="top"/>
    </xf>
    <xf numFmtId="0" fontId="0" fillId="0" borderId="0" xfId="0" applyFill="1" applyAlignment="1"/>
    <xf numFmtId="0" fontId="9" fillId="0" borderId="3" xfId="0" applyFont="1" applyFill="1" applyBorder="1" applyAlignment="1">
      <alignment wrapText="1"/>
    </xf>
    <xf numFmtId="0" fontId="10" fillId="0" borderId="3" xfId="0" applyFont="1" applyFill="1" applyBorder="1" applyAlignment="1">
      <alignment horizontal="left" vertical="top" wrapText="1"/>
    </xf>
  </cellXfs>
  <cellStyles count="3">
    <cellStyle name="Currency" xfId="2" builtinId="4"/>
    <cellStyle name="Normal" xfId="0" builtinId="0"/>
    <cellStyle name="Percent" xfId="1" builtinId="5"/>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tabSelected="1" showRuler="0" zoomScaleNormal="100" zoomScaleSheetLayoutView="85" workbookViewId="0">
      <selection activeCell="B19" sqref="B19"/>
    </sheetView>
  </sheetViews>
  <sheetFormatPr defaultColWidth="13.33203125" defaultRowHeight="13.2" x14ac:dyDescent="0.25"/>
  <cols>
    <col min="1" max="1" width="2.33203125" style="55" customWidth="1"/>
    <col min="2" max="2" width="51.5546875" style="55" customWidth="1"/>
    <col min="3" max="3" width="18.33203125" style="55" customWidth="1"/>
    <col min="4" max="4" width="1.88671875" style="55" customWidth="1"/>
    <col min="5" max="5" width="18.33203125" style="55" customWidth="1"/>
    <col min="6" max="6" width="1.88671875" style="55" customWidth="1"/>
    <col min="7" max="7" width="18.33203125" style="55" customWidth="1"/>
    <col min="8" max="8" width="1.88671875" style="55" customWidth="1"/>
    <col min="9" max="9" width="20.109375" style="55" customWidth="1"/>
    <col min="10" max="10" width="2.33203125" style="55" customWidth="1"/>
    <col min="11" max="20" width="20.109375" style="55" customWidth="1"/>
    <col min="21" max="16384" width="13.33203125" style="55"/>
  </cols>
  <sheetData>
    <row r="1" spans="1:11" ht="13.35" customHeight="1" x14ac:dyDescent="0.25">
      <c r="A1" s="62" t="s">
        <v>0</v>
      </c>
      <c r="B1" s="63"/>
      <c r="C1" s="63"/>
      <c r="D1" s="63"/>
      <c r="E1" s="63"/>
      <c r="F1" s="63"/>
      <c r="G1" s="63"/>
      <c r="H1" s="63"/>
      <c r="I1" s="63"/>
      <c r="J1" s="63"/>
      <c r="K1" s="63"/>
    </row>
    <row r="2" spans="1:11" ht="13.35" customHeight="1" x14ac:dyDescent="0.25">
      <c r="A2" s="62" t="s">
        <v>182</v>
      </c>
      <c r="B2" s="63"/>
      <c r="C2" s="63"/>
      <c r="D2" s="63"/>
      <c r="E2" s="63"/>
      <c r="F2" s="63"/>
      <c r="G2" s="63"/>
      <c r="H2" s="63"/>
      <c r="I2" s="63"/>
      <c r="J2" s="63"/>
      <c r="K2" s="63"/>
    </row>
    <row r="3" spans="1:11" ht="13.35" customHeight="1" x14ac:dyDescent="0.25">
      <c r="A3" s="62" t="s">
        <v>1</v>
      </c>
      <c r="B3" s="63"/>
      <c r="C3" s="63"/>
      <c r="D3" s="63"/>
      <c r="E3" s="63"/>
      <c r="F3" s="63"/>
      <c r="G3" s="63"/>
      <c r="H3" s="63"/>
      <c r="I3" s="63"/>
      <c r="J3" s="63"/>
      <c r="K3" s="63"/>
    </row>
    <row r="4" spans="1:11" ht="14.1" customHeight="1" x14ac:dyDescent="0.25">
      <c r="A4" s="63"/>
      <c r="B4" s="63"/>
    </row>
    <row r="5" spans="1:11" ht="14.1" customHeight="1" x14ac:dyDescent="0.25">
      <c r="A5" s="63"/>
      <c r="B5" s="63"/>
      <c r="C5" s="64" t="s">
        <v>3</v>
      </c>
      <c r="D5" s="63"/>
      <c r="E5" s="63"/>
      <c r="F5" s="63"/>
      <c r="G5" s="63"/>
      <c r="I5" s="87" t="s">
        <v>4</v>
      </c>
      <c r="J5" s="88"/>
      <c r="K5" s="88"/>
    </row>
    <row r="6" spans="1:11" ht="14.1" customHeight="1" x14ac:dyDescent="0.25">
      <c r="A6" s="63"/>
      <c r="B6" s="63"/>
      <c r="C6" s="47">
        <v>43830</v>
      </c>
      <c r="D6" s="48"/>
      <c r="E6" s="47">
        <v>43738</v>
      </c>
      <c r="F6" s="48"/>
      <c r="G6" s="47">
        <v>43465</v>
      </c>
      <c r="I6" s="89">
        <v>43830</v>
      </c>
      <c r="K6" s="89">
        <v>43465</v>
      </c>
    </row>
    <row r="7" spans="1:11" s="84" customFormat="1" ht="14.1" customHeight="1" x14ac:dyDescent="0.25">
      <c r="A7" s="86"/>
      <c r="B7" s="86"/>
      <c r="C7" s="43">
        <v>43830</v>
      </c>
      <c r="E7" s="43">
        <v>43738</v>
      </c>
      <c r="G7" s="43">
        <v>43465</v>
      </c>
      <c r="I7" s="43">
        <v>43830</v>
      </c>
      <c r="K7" s="43">
        <v>43465</v>
      </c>
    </row>
    <row r="8" spans="1:11" ht="14.1" customHeight="1" x14ac:dyDescent="0.25">
      <c r="C8" s="83" t="s">
        <v>2</v>
      </c>
      <c r="E8" s="83" t="s">
        <v>2</v>
      </c>
      <c r="G8" s="83" t="s">
        <v>2</v>
      </c>
      <c r="I8" s="83" t="s">
        <v>2</v>
      </c>
      <c r="K8" s="83"/>
    </row>
    <row r="9" spans="1:11" ht="14.1" customHeight="1" x14ac:dyDescent="0.25">
      <c r="A9" s="65" t="s">
        <v>5</v>
      </c>
      <c r="B9" s="63"/>
      <c r="C9" s="42"/>
      <c r="E9" s="42"/>
      <c r="G9" s="42"/>
      <c r="I9" s="42"/>
      <c r="K9" s="42"/>
    </row>
    <row r="10" spans="1:11" ht="14.1" customHeight="1" x14ac:dyDescent="0.25">
      <c r="A10" s="66" t="s">
        <v>6</v>
      </c>
      <c r="B10" s="63"/>
      <c r="C10" s="6">
        <v>644</v>
      </c>
      <c r="D10" s="54"/>
      <c r="E10" s="6">
        <v>690</v>
      </c>
      <c r="F10" s="54"/>
      <c r="G10" s="6">
        <v>740</v>
      </c>
      <c r="H10" s="54"/>
      <c r="I10" s="6">
        <v>2639</v>
      </c>
      <c r="J10" s="8"/>
      <c r="K10" s="6">
        <v>2709</v>
      </c>
    </row>
    <row r="11" spans="1:11" ht="14.1" customHeight="1" x14ac:dyDescent="0.25">
      <c r="A11" s="66" t="s">
        <v>7</v>
      </c>
      <c r="B11" s="63"/>
      <c r="C11" s="54"/>
      <c r="D11" s="54"/>
      <c r="E11" s="54"/>
      <c r="F11" s="54"/>
      <c r="G11" s="54"/>
      <c r="H11" s="54"/>
      <c r="I11" s="54"/>
      <c r="J11" s="54"/>
      <c r="K11" s="54"/>
    </row>
    <row r="12" spans="1:11" ht="14.1" customHeight="1" x14ac:dyDescent="0.25">
      <c r="A12" s="66" t="s">
        <v>8</v>
      </c>
      <c r="B12" s="63"/>
      <c r="C12" s="7">
        <v>-315</v>
      </c>
      <c r="D12" s="54"/>
      <c r="E12" s="7">
        <v>-349</v>
      </c>
      <c r="F12" s="54"/>
      <c r="G12" s="7">
        <v>-396</v>
      </c>
      <c r="H12" s="54"/>
      <c r="I12" s="7">
        <v>-1327</v>
      </c>
      <c r="J12" s="8"/>
      <c r="K12" s="7">
        <v>-1344</v>
      </c>
    </row>
    <row r="13" spans="1:11" ht="14.1" customHeight="1" x14ac:dyDescent="0.25">
      <c r="A13" s="66" t="s">
        <v>9</v>
      </c>
      <c r="B13" s="63"/>
      <c r="C13" s="7">
        <v>-104</v>
      </c>
      <c r="D13" s="54"/>
      <c r="E13" s="7">
        <v>-115</v>
      </c>
      <c r="F13" s="54"/>
      <c r="G13" s="7">
        <v>-95</v>
      </c>
      <c r="H13" s="54"/>
      <c r="I13" s="7">
        <v>-400</v>
      </c>
      <c r="J13" s="8"/>
      <c r="K13" s="7">
        <v>-407</v>
      </c>
    </row>
    <row r="14" spans="1:11" ht="14.1" customHeight="1" x14ac:dyDescent="0.25">
      <c r="A14" s="90" t="s">
        <v>10</v>
      </c>
      <c r="B14" s="91"/>
      <c r="C14" s="14">
        <f>SUM(C10:C13)</f>
        <v>225</v>
      </c>
      <c r="D14" s="54"/>
      <c r="E14" s="14">
        <f>SUM(E10:E13)</f>
        <v>226</v>
      </c>
      <c r="F14" s="54"/>
      <c r="G14" s="14">
        <f>SUM(G10:G13)</f>
        <v>249</v>
      </c>
      <c r="H14" s="54"/>
      <c r="I14" s="14">
        <f>SUM(I10:I13)</f>
        <v>912</v>
      </c>
      <c r="J14" s="8"/>
      <c r="K14" s="14">
        <f>SUM(K10:K13)</f>
        <v>958</v>
      </c>
    </row>
    <row r="15" spans="1:11" ht="14.1" customHeight="1" x14ac:dyDescent="0.25">
      <c r="A15" s="66" t="s">
        <v>11</v>
      </c>
      <c r="B15" s="63"/>
      <c r="C15" s="7">
        <v>129</v>
      </c>
      <c r="D15" s="54"/>
      <c r="E15" s="7">
        <v>124</v>
      </c>
      <c r="F15" s="54"/>
      <c r="G15" s="7">
        <v>123</v>
      </c>
      <c r="H15" s="54"/>
      <c r="I15" s="7">
        <v>496</v>
      </c>
      <c r="J15" s="8"/>
      <c r="K15" s="7">
        <v>487</v>
      </c>
    </row>
    <row r="16" spans="1:11" ht="14.1" customHeight="1" x14ac:dyDescent="0.25">
      <c r="A16" s="66" t="s">
        <v>12</v>
      </c>
      <c r="B16" s="63"/>
      <c r="C16" s="7">
        <v>194</v>
      </c>
      <c r="D16" s="54"/>
      <c r="E16" s="7">
        <v>198</v>
      </c>
      <c r="F16" s="54"/>
      <c r="G16" s="7">
        <v>187</v>
      </c>
      <c r="H16" s="54"/>
      <c r="I16" s="7">
        <v>779</v>
      </c>
      <c r="J16" s="8"/>
      <c r="K16" s="7">
        <v>714</v>
      </c>
    </row>
    <row r="17" spans="1:11" ht="14.1" customHeight="1" x14ac:dyDescent="0.25">
      <c r="A17" s="66" t="s">
        <v>13</v>
      </c>
      <c r="B17" s="63"/>
      <c r="C17" s="7">
        <v>98</v>
      </c>
      <c r="D17" s="54"/>
      <c r="E17" s="7">
        <v>84</v>
      </c>
      <c r="F17" s="54"/>
      <c r="G17" s="7">
        <v>76</v>
      </c>
      <c r="H17" s="54"/>
      <c r="I17" s="7">
        <v>338</v>
      </c>
      <c r="J17" s="8"/>
      <c r="K17" s="7">
        <v>270</v>
      </c>
    </row>
    <row r="18" spans="1:11" ht="14.1" customHeight="1" x14ac:dyDescent="0.25">
      <c r="A18" s="66" t="s">
        <v>14</v>
      </c>
      <c r="B18" s="63"/>
      <c r="C18" s="15">
        <v>0</v>
      </c>
      <c r="D18" s="54"/>
      <c r="E18" s="15">
        <v>0</v>
      </c>
      <c r="F18" s="54"/>
      <c r="G18" s="15">
        <v>10</v>
      </c>
      <c r="H18" s="54"/>
      <c r="I18" s="15">
        <v>10</v>
      </c>
      <c r="J18" s="8"/>
      <c r="K18" s="15">
        <v>97</v>
      </c>
    </row>
    <row r="19" spans="1:11" ht="14.1" customHeight="1" x14ac:dyDescent="0.25">
      <c r="A19" s="57" t="s">
        <v>15</v>
      </c>
      <c r="B19" s="57" t="s">
        <v>16</v>
      </c>
      <c r="C19" s="15">
        <f>C14+SUM(C15:C18)</f>
        <v>646</v>
      </c>
      <c r="D19" s="54"/>
      <c r="E19" s="15">
        <f>E14+SUM(E15:E18)</f>
        <v>632</v>
      </c>
      <c r="F19" s="54"/>
      <c r="G19" s="15">
        <f>G14+SUM(G15:G18)</f>
        <v>645</v>
      </c>
      <c r="H19" s="54"/>
      <c r="I19" s="16">
        <f>I14+SUM(I15:I18)</f>
        <v>2535</v>
      </c>
      <c r="J19" s="8"/>
      <c r="K19" s="16">
        <f>K14+SUM(K15:K18)</f>
        <v>2526</v>
      </c>
    </row>
    <row r="20" spans="1:11" ht="14.1" customHeight="1" x14ac:dyDescent="0.25">
      <c r="A20" s="63"/>
      <c r="B20" s="63"/>
      <c r="C20" s="54"/>
      <c r="D20" s="54"/>
      <c r="E20" s="54"/>
      <c r="F20" s="54"/>
      <c r="G20" s="54"/>
      <c r="H20" s="54"/>
      <c r="I20" s="54"/>
      <c r="J20" s="54"/>
      <c r="K20" s="54"/>
    </row>
    <row r="21" spans="1:11" ht="14.1" customHeight="1" x14ac:dyDescent="0.25">
      <c r="A21" s="65" t="s">
        <v>17</v>
      </c>
      <c r="B21" s="63"/>
      <c r="C21" s="54"/>
      <c r="D21" s="54"/>
      <c r="E21" s="54"/>
      <c r="F21" s="54"/>
      <c r="G21" s="54"/>
      <c r="H21" s="54"/>
      <c r="I21" s="54"/>
      <c r="J21" s="54"/>
      <c r="K21" s="54"/>
    </row>
    <row r="22" spans="1:11" ht="14.1" customHeight="1" x14ac:dyDescent="0.25">
      <c r="A22" s="66" t="s">
        <v>18</v>
      </c>
      <c r="B22" s="63"/>
      <c r="C22" s="7">
        <v>189</v>
      </c>
      <c r="D22" s="54"/>
      <c r="E22" s="7">
        <v>175</v>
      </c>
      <c r="F22" s="54"/>
      <c r="G22" s="7">
        <v>179</v>
      </c>
      <c r="H22" s="54"/>
      <c r="I22" s="7">
        <v>707</v>
      </c>
      <c r="J22" s="8"/>
      <c r="K22" s="7">
        <v>712</v>
      </c>
    </row>
    <row r="23" spans="1:11" ht="14.1" customHeight="1" x14ac:dyDescent="0.25">
      <c r="A23" s="66" t="s">
        <v>19</v>
      </c>
      <c r="B23" s="63"/>
      <c r="C23" s="7">
        <v>28</v>
      </c>
      <c r="D23" s="54"/>
      <c r="E23" s="7">
        <v>31</v>
      </c>
      <c r="F23" s="54"/>
      <c r="G23" s="7">
        <v>39</v>
      </c>
      <c r="H23" s="54"/>
      <c r="I23" s="7">
        <v>127</v>
      </c>
      <c r="J23" s="8"/>
      <c r="K23" s="7">
        <v>144</v>
      </c>
    </row>
    <row r="24" spans="1:11" ht="14.1" customHeight="1" x14ac:dyDescent="0.25">
      <c r="A24" s="66" t="s">
        <v>20</v>
      </c>
      <c r="B24" s="63"/>
      <c r="C24" s="7">
        <v>35</v>
      </c>
      <c r="D24" s="54"/>
      <c r="E24" s="7">
        <v>33</v>
      </c>
      <c r="F24" s="54"/>
      <c r="G24" s="7">
        <v>33</v>
      </c>
      <c r="H24" s="54"/>
      <c r="I24" s="7">
        <v>133</v>
      </c>
      <c r="J24" s="8"/>
      <c r="K24" s="7">
        <v>127</v>
      </c>
    </row>
    <row r="25" spans="1:11" ht="14.1" customHeight="1" x14ac:dyDescent="0.25">
      <c r="A25" s="66" t="s">
        <v>21</v>
      </c>
      <c r="B25" s="63"/>
      <c r="C25" s="7">
        <v>25</v>
      </c>
      <c r="D25" s="54"/>
      <c r="E25" s="7">
        <v>24</v>
      </c>
      <c r="F25" s="54"/>
      <c r="G25" s="7">
        <v>23</v>
      </c>
      <c r="H25" s="54"/>
      <c r="I25" s="7">
        <v>97</v>
      </c>
      <c r="J25" s="8"/>
      <c r="K25" s="7">
        <v>95</v>
      </c>
    </row>
    <row r="26" spans="1:11" ht="14.1" customHeight="1" x14ac:dyDescent="0.25">
      <c r="A26" s="66" t="s">
        <v>22</v>
      </c>
      <c r="B26" s="63"/>
      <c r="C26" s="7">
        <v>30</v>
      </c>
      <c r="D26" s="54"/>
      <c r="E26" s="7">
        <v>40</v>
      </c>
      <c r="F26" s="54"/>
      <c r="G26" s="7">
        <v>46</v>
      </c>
      <c r="H26" s="54"/>
      <c r="I26" s="7">
        <v>125</v>
      </c>
      <c r="J26" s="8"/>
      <c r="K26" s="7">
        <v>120</v>
      </c>
    </row>
    <row r="27" spans="1:11" ht="14.1" customHeight="1" x14ac:dyDescent="0.25">
      <c r="A27" s="66" t="s">
        <v>23</v>
      </c>
      <c r="B27" s="63"/>
      <c r="C27" s="7">
        <v>10</v>
      </c>
      <c r="D27" s="54"/>
      <c r="E27" s="7">
        <v>8</v>
      </c>
      <c r="F27" s="54"/>
      <c r="G27" s="7">
        <v>11</v>
      </c>
      <c r="H27" s="54"/>
      <c r="I27" s="7">
        <v>39</v>
      </c>
      <c r="J27" s="8"/>
      <c r="K27" s="7">
        <v>37</v>
      </c>
    </row>
    <row r="28" spans="1:11" ht="14.1" customHeight="1" x14ac:dyDescent="0.25">
      <c r="A28" s="66" t="s">
        <v>24</v>
      </c>
      <c r="B28" s="63"/>
      <c r="C28" s="7">
        <v>47</v>
      </c>
      <c r="D28" s="54"/>
      <c r="E28" s="7">
        <v>47</v>
      </c>
      <c r="F28" s="54"/>
      <c r="G28" s="7">
        <v>51</v>
      </c>
      <c r="H28" s="54"/>
      <c r="I28" s="7">
        <v>190</v>
      </c>
      <c r="J28" s="8"/>
      <c r="K28" s="7">
        <v>210</v>
      </c>
    </row>
    <row r="29" spans="1:11" ht="14.1" customHeight="1" x14ac:dyDescent="0.25">
      <c r="A29" s="66" t="s">
        <v>25</v>
      </c>
      <c r="B29" s="63"/>
      <c r="C29" s="7">
        <v>8</v>
      </c>
      <c r="D29" s="54"/>
      <c r="E29" s="7">
        <v>8</v>
      </c>
      <c r="F29" s="54"/>
      <c r="G29" s="7">
        <v>8</v>
      </c>
      <c r="H29" s="54"/>
      <c r="I29" s="7">
        <v>31</v>
      </c>
      <c r="J29" s="8"/>
      <c r="K29" s="7">
        <v>32</v>
      </c>
    </row>
    <row r="30" spans="1:11" ht="14.1" customHeight="1" x14ac:dyDescent="0.25">
      <c r="A30" s="66" t="s">
        <v>26</v>
      </c>
      <c r="B30" s="63"/>
      <c r="C30" s="7">
        <v>5</v>
      </c>
      <c r="D30" s="54"/>
      <c r="E30" s="7">
        <v>10</v>
      </c>
      <c r="F30" s="54"/>
      <c r="G30" s="7">
        <v>14</v>
      </c>
      <c r="H30" s="54"/>
      <c r="I30" s="7">
        <v>30</v>
      </c>
      <c r="J30" s="8"/>
      <c r="K30" s="7">
        <v>21</v>
      </c>
    </row>
    <row r="31" spans="1:11" ht="14.1" customHeight="1" x14ac:dyDescent="0.25">
      <c r="A31" s="66" t="s">
        <v>27</v>
      </c>
      <c r="B31" s="63"/>
      <c r="C31" s="7">
        <v>9</v>
      </c>
      <c r="D31" s="54"/>
      <c r="E31" s="7">
        <v>30</v>
      </c>
      <c r="F31" s="54"/>
      <c r="G31" s="7">
        <v>0</v>
      </c>
      <c r="H31" s="54"/>
      <c r="I31" s="7">
        <v>39</v>
      </c>
      <c r="J31" s="8"/>
      <c r="K31" s="7">
        <v>0</v>
      </c>
    </row>
    <row r="32" spans="1:11" ht="14.1" customHeight="1" x14ac:dyDescent="0.25">
      <c r="A32" s="57" t="s">
        <v>15</v>
      </c>
      <c r="B32" s="57" t="s">
        <v>28</v>
      </c>
      <c r="C32" s="16">
        <f>SUM(C22:C31)</f>
        <v>386</v>
      </c>
      <c r="D32" s="54"/>
      <c r="E32" s="16">
        <f>SUM(E22:E31)</f>
        <v>406</v>
      </c>
      <c r="F32" s="54"/>
      <c r="G32" s="16">
        <f>SUM(G22:G31)</f>
        <v>404</v>
      </c>
      <c r="H32" s="54"/>
      <c r="I32" s="16">
        <f>SUM(I22:I31)</f>
        <v>1518</v>
      </c>
      <c r="J32" s="8"/>
      <c r="K32" s="16">
        <f>SUM(K22:K31)</f>
        <v>1498</v>
      </c>
    </row>
    <row r="33" spans="1:11" ht="14.1" customHeight="1" x14ac:dyDescent="0.25">
      <c r="A33" s="65" t="s">
        <v>29</v>
      </c>
      <c r="B33" s="63"/>
      <c r="C33" s="7">
        <f>C19-C32</f>
        <v>260</v>
      </c>
      <c r="D33" s="54"/>
      <c r="E33" s="7">
        <f>E19-E32</f>
        <v>226</v>
      </c>
      <c r="F33" s="54"/>
      <c r="G33" s="7">
        <f>G19-G32</f>
        <v>241</v>
      </c>
      <c r="H33" s="54"/>
      <c r="I33" s="7">
        <f>I19-I32</f>
        <v>1017</v>
      </c>
      <c r="J33" s="8"/>
      <c r="K33" s="7">
        <f>K19-K32</f>
        <v>1028</v>
      </c>
    </row>
    <row r="34" spans="1:11" ht="14.1" customHeight="1" x14ac:dyDescent="0.25">
      <c r="A34" s="66" t="s">
        <v>30</v>
      </c>
      <c r="B34" s="63"/>
      <c r="C34" s="7">
        <v>2</v>
      </c>
      <c r="D34" s="54"/>
      <c r="E34" s="7">
        <v>3</v>
      </c>
      <c r="F34" s="54"/>
      <c r="G34" s="7">
        <v>2</v>
      </c>
      <c r="H34" s="54"/>
      <c r="I34" s="7">
        <v>10</v>
      </c>
      <c r="J34" s="8"/>
      <c r="K34" s="7">
        <v>10</v>
      </c>
    </row>
    <row r="35" spans="1:11" ht="14.1" customHeight="1" x14ac:dyDescent="0.25">
      <c r="A35" s="66" t="s">
        <v>31</v>
      </c>
      <c r="B35" s="63"/>
      <c r="C35" s="7">
        <v>-28</v>
      </c>
      <c r="D35" s="54"/>
      <c r="E35" s="7">
        <v>-29</v>
      </c>
      <c r="F35" s="54"/>
      <c r="G35" s="7">
        <v>-37</v>
      </c>
      <c r="H35" s="54"/>
      <c r="I35" s="7">
        <v>-124</v>
      </c>
      <c r="J35" s="8"/>
      <c r="K35" s="7">
        <v>-150</v>
      </c>
    </row>
    <row r="36" spans="1:11" ht="14.1" customHeight="1" x14ac:dyDescent="0.25">
      <c r="A36" s="66" t="s">
        <v>32</v>
      </c>
      <c r="B36" s="63"/>
      <c r="C36" s="7">
        <v>0</v>
      </c>
      <c r="D36" s="54"/>
      <c r="E36" s="7">
        <v>0</v>
      </c>
      <c r="F36" s="54"/>
      <c r="G36" s="7">
        <v>118</v>
      </c>
      <c r="H36" s="54"/>
      <c r="I36" s="7">
        <v>0</v>
      </c>
      <c r="J36" s="8"/>
      <c r="K36" s="7">
        <v>118</v>
      </c>
    </row>
    <row r="37" spans="1:11" ht="14.1" customHeight="1" x14ac:dyDescent="0.25">
      <c r="A37" s="66" t="s">
        <v>223</v>
      </c>
      <c r="B37" s="63"/>
      <c r="C37" s="7">
        <v>0</v>
      </c>
      <c r="D37" s="54"/>
      <c r="E37" s="7">
        <v>0</v>
      </c>
      <c r="F37" s="54"/>
      <c r="G37" s="7">
        <v>0</v>
      </c>
      <c r="H37" s="54"/>
      <c r="I37" s="7">
        <v>27</v>
      </c>
      <c r="J37" s="8"/>
      <c r="K37" s="7">
        <v>33</v>
      </c>
    </row>
    <row r="38" spans="1:11" ht="14.1" customHeight="1" x14ac:dyDescent="0.25">
      <c r="A38" s="66" t="s">
        <v>33</v>
      </c>
      <c r="B38" s="63"/>
      <c r="C38" s="17">
        <v>4</v>
      </c>
      <c r="D38" s="18"/>
      <c r="E38" s="17">
        <v>0</v>
      </c>
      <c r="F38" s="18"/>
      <c r="G38" s="17">
        <v>0</v>
      </c>
      <c r="H38" s="18"/>
      <c r="I38" s="17">
        <v>5</v>
      </c>
      <c r="J38" s="19"/>
      <c r="K38" s="17">
        <v>7</v>
      </c>
    </row>
    <row r="39" spans="1:11" ht="14.1" customHeight="1" x14ac:dyDescent="0.25">
      <c r="A39" s="66" t="s">
        <v>34</v>
      </c>
      <c r="B39" s="63"/>
      <c r="C39" s="15">
        <v>14</v>
      </c>
      <c r="D39" s="54"/>
      <c r="E39" s="15">
        <v>15</v>
      </c>
      <c r="F39" s="54"/>
      <c r="G39" s="15">
        <v>4</v>
      </c>
      <c r="H39" s="54"/>
      <c r="I39" s="15">
        <v>84</v>
      </c>
      <c r="J39" s="8"/>
      <c r="K39" s="15">
        <v>18</v>
      </c>
    </row>
    <row r="40" spans="1:11" ht="14.1" customHeight="1" x14ac:dyDescent="0.25">
      <c r="A40" s="65" t="s">
        <v>35</v>
      </c>
      <c r="B40" s="63"/>
      <c r="C40" s="7">
        <f>SUM(C34:C39)+C33</f>
        <v>252</v>
      </c>
      <c r="D40" s="54"/>
      <c r="E40" s="7">
        <f>SUM(E34:E39)+E33</f>
        <v>215</v>
      </c>
      <c r="F40" s="54"/>
      <c r="G40" s="7">
        <f>SUM(G34:G39)+G33</f>
        <v>328</v>
      </c>
      <c r="H40" s="54"/>
      <c r="I40" s="7">
        <f>SUM(I34:I39)+I33</f>
        <v>1019</v>
      </c>
      <c r="J40" s="8"/>
      <c r="K40" s="7">
        <f>SUM(K34:K39)+K33</f>
        <v>1064</v>
      </c>
    </row>
    <row r="41" spans="1:11" ht="14.1" customHeight="1" x14ac:dyDescent="0.25">
      <c r="A41" s="66" t="s">
        <v>36</v>
      </c>
      <c r="B41" s="63"/>
      <c r="C41" s="15">
        <v>50</v>
      </c>
      <c r="D41" s="54"/>
      <c r="E41" s="15">
        <v>65</v>
      </c>
      <c r="F41" s="54"/>
      <c r="G41" s="15">
        <v>372</v>
      </c>
      <c r="H41" s="54"/>
      <c r="I41" s="15">
        <v>245</v>
      </c>
      <c r="J41" s="8"/>
      <c r="K41" s="15">
        <v>606</v>
      </c>
    </row>
    <row r="42" spans="1:11" ht="14.1" customHeight="1" x14ac:dyDescent="0.25">
      <c r="A42" s="63"/>
      <c r="B42" s="63"/>
      <c r="C42" s="54"/>
      <c r="D42" s="54"/>
      <c r="E42" s="54"/>
      <c r="F42" s="54"/>
      <c r="G42" s="54"/>
      <c r="H42" s="54"/>
      <c r="I42" s="8"/>
      <c r="J42" s="8"/>
      <c r="K42" s="8"/>
    </row>
    <row r="43" spans="1:11" ht="14.1" customHeight="1" thickBot="1" x14ac:dyDescent="0.3">
      <c r="A43" s="65" t="s">
        <v>204</v>
      </c>
      <c r="B43" s="63"/>
      <c r="C43" s="4">
        <f>C40-C41</f>
        <v>202</v>
      </c>
      <c r="D43" s="54"/>
      <c r="E43" s="4">
        <f>E40-E41</f>
        <v>150</v>
      </c>
      <c r="F43" s="54"/>
      <c r="G43" s="4">
        <f>G40-G41</f>
        <v>-44</v>
      </c>
      <c r="H43" s="54"/>
      <c r="I43" s="4">
        <f>I40-I41</f>
        <v>774</v>
      </c>
      <c r="J43" s="20"/>
      <c r="K43" s="4">
        <f>K40-K41</f>
        <v>458</v>
      </c>
    </row>
    <row r="44" spans="1:11" ht="14.1" customHeight="1" thickTop="1" x14ac:dyDescent="0.25">
      <c r="A44" s="63"/>
      <c r="B44" s="63"/>
      <c r="C44" s="54"/>
      <c r="D44" s="54"/>
      <c r="E44" s="54"/>
      <c r="F44" s="54"/>
      <c r="G44" s="54"/>
      <c r="H44" s="54"/>
      <c r="I44" s="54"/>
      <c r="J44" s="58"/>
      <c r="K44" s="58"/>
    </row>
    <row r="45" spans="1:11" ht="14.1" customHeight="1" x14ac:dyDescent="0.25">
      <c r="A45" s="65" t="s">
        <v>37</v>
      </c>
      <c r="B45" s="63"/>
      <c r="C45" s="54"/>
      <c r="D45" s="54"/>
      <c r="E45" s="54"/>
      <c r="F45" s="54"/>
      <c r="G45" s="54"/>
      <c r="H45" s="54"/>
      <c r="I45" s="19"/>
      <c r="J45" s="21"/>
      <c r="K45" s="21"/>
    </row>
    <row r="46" spans="1:11" ht="14.1" customHeight="1" thickBot="1" x14ac:dyDescent="0.3">
      <c r="A46" s="66" t="s">
        <v>38</v>
      </c>
      <c r="B46" s="63"/>
      <c r="C46" s="22">
        <f>C43/C51</f>
        <v>1.2279635258358663</v>
      </c>
      <c r="D46" s="23"/>
      <c r="E46" s="22">
        <f>E43/E51</f>
        <v>0.91296409007912349</v>
      </c>
      <c r="F46" s="23"/>
      <c r="G46" s="22">
        <f>G43/G51</f>
        <v>-0.26747720364741639</v>
      </c>
      <c r="H46" s="23"/>
      <c r="I46" s="22">
        <f>I43/I51</f>
        <v>4.6937537901758644</v>
      </c>
      <c r="J46" s="23"/>
      <c r="K46" s="22">
        <f>K43/K51</f>
        <v>2.7707199032062912</v>
      </c>
    </row>
    <row r="47" spans="1:11" ht="14.1" customHeight="1" thickTop="1" thickBot="1" x14ac:dyDescent="0.3">
      <c r="A47" s="66" t="s">
        <v>39</v>
      </c>
      <c r="B47" s="63"/>
      <c r="C47" s="22">
        <f>C43/C52</f>
        <v>1.2110311750599521</v>
      </c>
      <c r="D47" s="23"/>
      <c r="E47" s="22">
        <f>E43/E52</f>
        <v>0.89820359281437123</v>
      </c>
      <c r="F47" s="23"/>
      <c r="G47" s="22">
        <f>G43/G52</f>
        <v>-0.26747720364741639</v>
      </c>
      <c r="H47" s="23"/>
      <c r="I47" s="22">
        <f>I43/I52</f>
        <v>4.634730538922156</v>
      </c>
      <c r="J47" s="23"/>
      <c r="K47" s="22">
        <f>K43/K52</f>
        <v>2.7310673822301732</v>
      </c>
    </row>
    <row r="48" spans="1:11" ht="14.1" customHeight="1" thickTop="1" thickBot="1" x14ac:dyDescent="0.3">
      <c r="A48" s="66" t="s">
        <v>40</v>
      </c>
      <c r="B48" s="63"/>
      <c r="C48" s="24">
        <v>0.47</v>
      </c>
      <c r="D48" s="23"/>
      <c r="E48" s="22">
        <v>0.47</v>
      </c>
      <c r="F48" s="23"/>
      <c r="G48" s="22">
        <v>0.44</v>
      </c>
      <c r="H48" s="23"/>
      <c r="I48" s="22">
        <v>1.85</v>
      </c>
      <c r="J48" s="23"/>
      <c r="K48" s="22">
        <v>1.7</v>
      </c>
    </row>
    <row r="49" spans="1:11" ht="14.1" customHeight="1" thickTop="1" x14ac:dyDescent="0.25">
      <c r="A49" s="63"/>
      <c r="B49" s="63"/>
      <c r="C49" s="92"/>
      <c r="E49" s="92"/>
      <c r="G49" s="92"/>
      <c r="I49" s="93"/>
      <c r="K49" s="93"/>
    </row>
    <row r="50" spans="1:11" ht="14.1" customHeight="1" x14ac:dyDescent="0.25">
      <c r="A50" s="65" t="s">
        <v>202</v>
      </c>
      <c r="B50" s="63"/>
    </row>
    <row r="51" spans="1:11" ht="14.1" customHeight="1" x14ac:dyDescent="0.25">
      <c r="A51" s="66" t="s">
        <v>41</v>
      </c>
      <c r="B51" s="63"/>
      <c r="C51" s="25">
        <v>164.5</v>
      </c>
      <c r="D51" s="54"/>
      <c r="E51" s="25">
        <v>164.3</v>
      </c>
      <c r="F51" s="54"/>
      <c r="G51" s="25">
        <v>164.5</v>
      </c>
      <c r="H51" s="54"/>
      <c r="I51" s="25">
        <v>164.9</v>
      </c>
      <c r="J51" s="26"/>
      <c r="K51" s="25">
        <v>165.3</v>
      </c>
    </row>
    <row r="52" spans="1:11" ht="14.1" customHeight="1" x14ac:dyDescent="0.25">
      <c r="A52" s="60" t="s">
        <v>178</v>
      </c>
      <c r="B52" s="61"/>
      <c r="C52" s="25">
        <v>166.8</v>
      </c>
      <c r="D52" s="54"/>
      <c r="E52" s="25">
        <v>167</v>
      </c>
      <c r="F52" s="54"/>
      <c r="G52" s="25">
        <v>164.5</v>
      </c>
      <c r="H52" s="54"/>
      <c r="I52" s="25">
        <v>167</v>
      </c>
      <c r="J52" s="26"/>
      <c r="K52" s="25">
        <v>167.7</v>
      </c>
    </row>
    <row r="53" spans="1:11" ht="14.1" customHeight="1" x14ac:dyDescent="0.25"/>
    <row r="54" spans="1:11" ht="14.1" customHeight="1" x14ac:dyDescent="0.25">
      <c r="A54" s="39" t="s">
        <v>42</v>
      </c>
      <c r="B54" s="40"/>
      <c r="C54" s="40"/>
      <c r="D54" s="40"/>
      <c r="E54" s="40"/>
      <c r="F54" s="40"/>
      <c r="G54" s="40"/>
      <c r="H54" s="40"/>
      <c r="I54" s="40"/>
      <c r="J54" s="40"/>
      <c r="K54" s="40"/>
    </row>
    <row r="55" spans="1:11" ht="14.1" customHeight="1" x14ac:dyDescent="0.25">
      <c r="A55" s="40"/>
      <c r="B55" s="40"/>
      <c r="C55" s="40"/>
      <c r="D55" s="40"/>
      <c r="E55" s="40"/>
      <c r="F55" s="40"/>
      <c r="G55" s="40"/>
      <c r="H55" s="40"/>
      <c r="I55" s="40"/>
      <c r="J55" s="40"/>
      <c r="K55" s="40"/>
    </row>
    <row r="56" spans="1:11" ht="14.1" customHeight="1" x14ac:dyDescent="0.25"/>
    <row r="57" spans="1:11" ht="14.1" customHeight="1" x14ac:dyDescent="0.25"/>
    <row r="58" spans="1:11" ht="14.1" customHeight="1" x14ac:dyDescent="0.25"/>
    <row r="59" spans="1:11" ht="14.1" customHeight="1" x14ac:dyDescent="0.25"/>
    <row r="60" spans="1:11" ht="14.1" customHeight="1" x14ac:dyDescent="0.25"/>
    <row r="61" spans="1:11" ht="14.1" customHeight="1" x14ac:dyDescent="0.25"/>
    <row r="62" spans="1:11" ht="14.1" customHeight="1" x14ac:dyDescent="0.25"/>
    <row r="63" spans="1:11" ht="14.1" customHeight="1" x14ac:dyDescent="0.25"/>
    <row r="64" spans="1:11"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sheetData>
  <mergeCells count="51">
    <mergeCell ref="A50:B50"/>
    <mergeCell ref="A51:B51"/>
    <mergeCell ref="A52:B52"/>
    <mergeCell ref="A45:B45"/>
    <mergeCell ref="A46:B46"/>
    <mergeCell ref="A47:B47"/>
    <mergeCell ref="A48:B48"/>
    <mergeCell ref="A49:B49"/>
    <mergeCell ref="A40:B40"/>
    <mergeCell ref="A41:B41"/>
    <mergeCell ref="A42:B42"/>
    <mergeCell ref="A43:B43"/>
    <mergeCell ref="A44:B44"/>
    <mergeCell ref="A37:B37"/>
    <mergeCell ref="A38:B38"/>
    <mergeCell ref="A39:B39"/>
    <mergeCell ref="A30:B30"/>
    <mergeCell ref="A31:B31"/>
    <mergeCell ref="A33:B33"/>
    <mergeCell ref="A34:B34"/>
    <mergeCell ref="A35:B35"/>
    <mergeCell ref="A26:B26"/>
    <mergeCell ref="A27:B27"/>
    <mergeCell ref="A28:B28"/>
    <mergeCell ref="A29:B29"/>
    <mergeCell ref="A36:B36"/>
    <mergeCell ref="A21:B21"/>
    <mergeCell ref="A22:B22"/>
    <mergeCell ref="A23:B23"/>
    <mergeCell ref="A24:B24"/>
    <mergeCell ref="A25:B25"/>
    <mergeCell ref="A15:B15"/>
    <mergeCell ref="A16:B16"/>
    <mergeCell ref="A17:B17"/>
    <mergeCell ref="A18:B18"/>
    <mergeCell ref="A20:B20"/>
    <mergeCell ref="A10:B10"/>
    <mergeCell ref="A11:B11"/>
    <mergeCell ref="A12:B12"/>
    <mergeCell ref="A13:B13"/>
    <mergeCell ref="A14:B14"/>
    <mergeCell ref="A1:K1"/>
    <mergeCell ref="I5:K5"/>
    <mergeCell ref="A4:B4"/>
    <mergeCell ref="A5:B5"/>
    <mergeCell ref="A9:B9"/>
    <mergeCell ref="A6:B6"/>
    <mergeCell ref="A7:B7"/>
    <mergeCell ref="C5:G5"/>
    <mergeCell ref="A3:K3"/>
    <mergeCell ref="A2:K2"/>
  </mergeCells>
  <pageMargins left="0.75" right="0.75" top="1" bottom="1" header="0.5" footer="0.5"/>
  <pageSetup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3"/>
  <sheetViews>
    <sheetView showRuler="0" zoomScale="90" zoomScaleNormal="90" workbookViewId="0">
      <selection activeCell="B21" sqref="B21:D21"/>
    </sheetView>
  </sheetViews>
  <sheetFormatPr defaultColWidth="13.33203125" defaultRowHeight="13.2" x14ac:dyDescent="0.25"/>
  <cols>
    <col min="1" max="1" width="3.109375" style="55" customWidth="1"/>
    <col min="2" max="2" width="3.6640625" style="55" customWidth="1"/>
    <col min="3" max="3" width="1.5546875" style="55" customWidth="1"/>
    <col min="4" max="4" width="69.5546875" style="55" customWidth="1"/>
    <col min="5" max="5" width="18.109375" style="55" customWidth="1"/>
    <col min="6" max="6" width="1.6640625" style="55" customWidth="1"/>
    <col min="7" max="7" width="18.109375" style="55" customWidth="1"/>
    <col min="8" max="8" width="1.6640625" style="55" customWidth="1"/>
    <col min="9" max="9" width="18.109375" style="55" customWidth="1"/>
    <col min="10" max="10" width="1.6640625" style="55" customWidth="1"/>
    <col min="11" max="11" width="20.109375" style="55" customWidth="1"/>
    <col min="12" max="12" width="2.6640625" style="55" customWidth="1"/>
    <col min="13" max="24" width="20.109375" style="55" customWidth="1"/>
    <col min="25" max="16384" width="13.33203125" style="55"/>
  </cols>
  <sheetData>
    <row r="1" spans="1:13" ht="16.649999999999999" customHeight="1" x14ac:dyDescent="0.25">
      <c r="A1" s="62" t="s">
        <v>0</v>
      </c>
      <c r="B1" s="63"/>
      <c r="C1" s="63"/>
      <c r="D1" s="63"/>
      <c r="E1" s="63"/>
      <c r="F1" s="63"/>
      <c r="G1" s="63"/>
      <c r="H1" s="63"/>
      <c r="I1" s="63"/>
      <c r="J1" s="63"/>
      <c r="K1" s="63"/>
      <c r="L1" s="63"/>
      <c r="M1" s="63"/>
    </row>
    <row r="2" spans="1:13" ht="16.649999999999999" customHeight="1" x14ac:dyDescent="0.25">
      <c r="A2" s="62" t="s">
        <v>43</v>
      </c>
      <c r="B2" s="63"/>
      <c r="C2" s="63"/>
      <c r="D2" s="63"/>
      <c r="E2" s="63"/>
      <c r="F2" s="63"/>
      <c r="G2" s="63"/>
      <c r="H2" s="63"/>
      <c r="I2" s="63"/>
      <c r="J2" s="63"/>
      <c r="K2" s="63"/>
      <c r="L2" s="63"/>
      <c r="M2" s="63"/>
    </row>
    <row r="3" spans="1:13" ht="16.649999999999999" customHeight="1" x14ac:dyDescent="0.25">
      <c r="A3" s="62" t="s">
        <v>44</v>
      </c>
      <c r="B3" s="63"/>
      <c r="C3" s="63"/>
      <c r="D3" s="63"/>
      <c r="E3" s="63"/>
      <c r="F3" s="63"/>
      <c r="G3" s="63"/>
      <c r="H3" s="63"/>
      <c r="I3" s="63"/>
      <c r="J3" s="63"/>
      <c r="K3" s="63"/>
      <c r="L3" s="63"/>
      <c r="M3" s="63"/>
    </row>
    <row r="4" spans="1:13" ht="16.649999999999999" customHeight="1" x14ac:dyDescent="0.25"/>
    <row r="5" spans="1:13" ht="16.649999999999999" customHeight="1" x14ac:dyDescent="0.25">
      <c r="E5" s="64" t="s">
        <v>45</v>
      </c>
      <c r="F5" s="63"/>
      <c r="G5" s="63"/>
      <c r="H5" s="63"/>
      <c r="I5" s="63"/>
      <c r="K5" s="64" t="s">
        <v>4</v>
      </c>
      <c r="L5" s="63"/>
      <c r="M5" s="63"/>
    </row>
    <row r="6" spans="1:13" ht="16.649999999999999" customHeight="1" x14ac:dyDescent="0.25">
      <c r="E6" s="47">
        <v>43830</v>
      </c>
      <c r="F6" s="48"/>
      <c r="G6" s="47">
        <v>43738</v>
      </c>
      <c r="H6" s="48"/>
      <c r="I6" s="47">
        <v>43465</v>
      </c>
      <c r="K6" s="47">
        <v>43830</v>
      </c>
      <c r="L6" s="48"/>
      <c r="M6" s="47">
        <v>43465</v>
      </c>
    </row>
    <row r="7" spans="1:13" ht="16.649999999999999" customHeight="1" x14ac:dyDescent="0.25">
      <c r="E7" s="43">
        <v>43830</v>
      </c>
      <c r="G7" s="43">
        <v>43738</v>
      </c>
      <c r="I7" s="43">
        <v>43465</v>
      </c>
      <c r="K7" s="43">
        <v>43830</v>
      </c>
      <c r="M7" s="43">
        <v>43465</v>
      </c>
    </row>
    <row r="8" spans="1:13" ht="16.649999999999999" customHeight="1" x14ac:dyDescent="0.25">
      <c r="E8" s="83" t="s">
        <v>2</v>
      </c>
      <c r="G8" s="83" t="s">
        <v>2</v>
      </c>
      <c r="I8" s="83" t="s">
        <v>2</v>
      </c>
      <c r="K8" s="83" t="s">
        <v>2</v>
      </c>
      <c r="M8" s="83"/>
    </row>
    <row r="9" spans="1:13" ht="16.649999999999999" customHeight="1" x14ac:dyDescent="0.25">
      <c r="A9" s="65" t="s">
        <v>46</v>
      </c>
      <c r="B9" s="63"/>
      <c r="C9" s="63"/>
      <c r="D9" s="63"/>
      <c r="E9" s="42"/>
      <c r="G9" s="42"/>
      <c r="I9" s="42"/>
      <c r="K9" s="42"/>
      <c r="M9" s="42"/>
    </row>
    <row r="10" spans="1:13" ht="16.649999999999999" customHeight="1" x14ac:dyDescent="0.25">
      <c r="B10" s="65" t="s">
        <v>47</v>
      </c>
      <c r="C10" s="63"/>
      <c r="D10" s="63"/>
      <c r="E10" s="6">
        <v>211</v>
      </c>
      <c r="F10" s="54"/>
      <c r="G10" s="6">
        <v>209</v>
      </c>
      <c r="H10" s="54"/>
      <c r="I10" s="6">
        <v>228</v>
      </c>
      <c r="J10" s="54"/>
      <c r="K10" s="6">
        <v>816</v>
      </c>
      <c r="L10" s="5"/>
      <c r="M10" s="6">
        <v>849</v>
      </c>
    </row>
    <row r="11" spans="1:13" ht="16.649999999999999" customHeight="1" x14ac:dyDescent="0.25">
      <c r="B11" s="66" t="s">
        <v>7</v>
      </c>
      <c r="C11" s="63"/>
      <c r="D11" s="63"/>
      <c r="E11" s="54"/>
      <c r="F11" s="54"/>
      <c r="G11" s="54"/>
      <c r="H11" s="54"/>
      <c r="I11" s="54"/>
      <c r="J11" s="54"/>
      <c r="K11" s="8"/>
      <c r="L11" s="54"/>
      <c r="M11" s="54"/>
    </row>
    <row r="12" spans="1:13" ht="16.649999999999999" customHeight="1" x14ac:dyDescent="0.25">
      <c r="D12" s="56" t="s">
        <v>8</v>
      </c>
      <c r="E12" s="7">
        <v>-124</v>
      </c>
      <c r="F12" s="54"/>
      <c r="G12" s="7">
        <v>-121</v>
      </c>
      <c r="H12" s="54"/>
      <c r="I12" s="7">
        <v>-136</v>
      </c>
      <c r="J12" s="54"/>
      <c r="K12" s="7">
        <v>-477</v>
      </c>
      <c r="L12" s="8"/>
      <c r="M12" s="7">
        <v>-506</v>
      </c>
    </row>
    <row r="13" spans="1:13" ht="16.649999999999999" customHeight="1" x14ac:dyDescent="0.25">
      <c r="D13" s="56" t="s">
        <v>9</v>
      </c>
      <c r="E13" s="15">
        <v>-14</v>
      </c>
      <c r="F13" s="54"/>
      <c r="G13" s="15">
        <v>-13</v>
      </c>
      <c r="H13" s="54"/>
      <c r="I13" s="15">
        <v>-10</v>
      </c>
      <c r="J13" s="54"/>
      <c r="K13" s="15">
        <v>-47</v>
      </c>
      <c r="L13" s="8"/>
      <c r="M13" s="15">
        <v>-44</v>
      </c>
    </row>
    <row r="14" spans="1:13" ht="16.649999999999999" customHeight="1" x14ac:dyDescent="0.25">
      <c r="C14" s="65" t="s">
        <v>48</v>
      </c>
      <c r="D14" s="63"/>
      <c r="E14" s="7">
        <f>SUM(E10:E13)</f>
        <v>73</v>
      </c>
      <c r="F14" s="54"/>
      <c r="G14" s="7">
        <f>SUM(G10:G13)</f>
        <v>75</v>
      </c>
      <c r="H14" s="54"/>
      <c r="I14" s="7">
        <f>SUM(I10:I13)</f>
        <v>82</v>
      </c>
      <c r="J14" s="54"/>
      <c r="K14" s="7">
        <f>SUM(K10:K13)</f>
        <v>292</v>
      </c>
      <c r="L14" s="8"/>
      <c r="M14" s="7">
        <f>SUM(M10:M13)</f>
        <v>299</v>
      </c>
    </row>
    <row r="15" spans="1:13" ht="7.5" customHeight="1" x14ac:dyDescent="0.25"/>
    <row r="16" spans="1:13" ht="16.649999999999999" customHeight="1" x14ac:dyDescent="0.25">
      <c r="B16" s="65" t="s">
        <v>49</v>
      </c>
      <c r="C16" s="63"/>
      <c r="D16" s="63"/>
      <c r="E16" s="7">
        <v>345</v>
      </c>
      <c r="F16" s="54"/>
      <c r="G16" s="7">
        <v>392</v>
      </c>
      <c r="H16" s="54"/>
      <c r="I16" s="7">
        <v>419</v>
      </c>
      <c r="J16" s="54"/>
      <c r="K16" s="7">
        <v>1462</v>
      </c>
      <c r="L16" s="8"/>
      <c r="M16" s="7">
        <v>1476</v>
      </c>
    </row>
    <row r="17" spans="1:13" ht="16.649999999999999" customHeight="1" x14ac:dyDescent="0.25">
      <c r="B17" s="66" t="s">
        <v>7</v>
      </c>
      <c r="C17" s="63"/>
      <c r="D17" s="63"/>
      <c r="E17" s="54"/>
      <c r="F17" s="54"/>
      <c r="G17" s="54"/>
      <c r="H17" s="54"/>
      <c r="I17" s="54"/>
      <c r="J17" s="54"/>
      <c r="K17" s="54"/>
      <c r="L17" s="54"/>
      <c r="M17" s="54"/>
    </row>
    <row r="18" spans="1:13" ht="16.649999999999999" customHeight="1" x14ac:dyDescent="0.25">
      <c r="D18" s="56" t="s">
        <v>8</v>
      </c>
      <c r="E18" s="7">
        <v>-191</v>
      </c>
      <c r="F18" s="54"/>
      <c r="G18" s="7">
        <v>-227</v>
      </c>
      <c r="H18" s="54"/>
      <c r="I18" s="7">
        <v>-259</v>
      </c>
      <c r="J18" s="54"/>
      <c r="K18" s="7">
        <v>-847</v>
      </c>
      <c r="L18" s="8"/>
      <c r="M18" s="7">
        <v>-830</v>
      </c>
    </row>
    <row r="19" spans="1:13" ht="16.649999999999999" customHeight="1" x14ac:dyDescent="0.25">
      <c r="D19" s="56" t="s">
        <v>9</v>
      </c>
      <c r="E19" s="15">
        <v>-89</v>
      </c>
      <c r="F19" s="54"/>
      <c r="G19" s="15">
        <v>-102</v>
      </c>
      <c r="H19" s="54"/>
      <c r="I19" s="15">
        <v>-84</v>
      </c>
      <c r="J19" s="54"/>
      <c r="K19" s="15">
        <v>-352</v>
      </c>
      <c r="L19" s="8"/>
      <c r="M19" s="15">
        <v>-361</v>
      </c>
    </row>
    <row r="20" spans="1:13" ht="16.649999999999999" customHeight="1" x14ac:dyDescent="0.25">
      <c r="C20" s="65" t="s">
        <v>50</v>
      </c>
      <c r="D20" s="63"/>
      <c r="E20" s="7">
        <f>SUM(E16:E19)</f>
        <v>65</v>
      </c>
      <c r="F20" s="54"/>
      <c r="G20" s="7">
        <f>SUM(G16:G19)</f>
        <v>63</v>
      </c>
      <c r="H20" s="54"/>
      <c r="I20" s="7">
        <f>SUM(I16:I19)</f>
        <v>76</v>
      </c>
      <c r="J20" s="54"/>
      <c r="K20" s="7">
        <f>SUM(K16:K19)</f>
        <v>263</v>
      </c>
      <c r="L20" s="8"/>
      <c r="M20" s="7">
        <f>SUM(M16:M19)</f>
        <v>285</v>
      </c>
    </row>
    <row r="21" spans="1:13" ht="16.649999999999999" customHeight="1" x14ac:dyDescent="0.25">
      <c r="B21" s="65" t="s">
        <v>51</v>
      </c>
      <c r="C21" s="63"/>
      <c r="D21" s="63"/>
      <c r="E21" s="7">
        <v>16</v>
      </c>
      <c r="F21" s="54"/>
      <c r="G21" s="7">
        <v>17</v>
      </c>
      <c r="H21" s="54"/>
      <c r="I21" s="7">
        <v>21</v>
      </c>
      <c r="J21" s="54"/>
      <c r="K21" s="7">
        <v>70</v>
      </c>
      <c r="L21" s="8"/>
      <c r="M21" s="7">
        <v>92</v>
      </c>
    </row>
    <row r="22" spans="1:13" ht="16.649999999999999" customHeight="1" x14ac:dyDescent="0.25">
      <c r="B22" s="66" t="s">
        <v>7</v>
      </c>
      <c r="C22" s="63"/>
      <c r="D22" s="63"/>
      <c r="E22" s="54"/>
      <c r="F22" s="54"/>
      <c r="G22" s="54"/>
      <c r="H22" s="54"/>
      <c r="I22" s="54"/>
      <c r="J22" s="54"/>
      <c r="K22" s="8"/>
      <c r="L22" s="54"/>
      <c r="M22" s="54"/>
    </row>
    <row r="23" spans="1:13" ht="16.649999999999999" customHeight="1" x14ac:dyDescent="0.25">
      <c r="D23" s="56" t="s">
        <v>8</v>
      </c>
      <c r="E23" s="7">
        <v>0</v>
      </c>
      <c r="F23" s="54"/>
      <c r="G23" s="7">
        <v>-1</v>
      </c>
      <c r="H23" s="54"/>
      <c r="I23" s="7">
        <v>-1</v>
      </c>
      <c r="J23" s="54"/>
      <c r="K23" s="7">
        <v>-3</v>
      </c>
      <c r="L23" s="8"/>
      <c r="M23" s="7">
        <v>-8</v>
      </c>
    </row>
    <row r="24" spans="1:13" ht="16.649999999999999" customHeight="1" x14ac:dyDescent="0.25">
      <c r="D24" s="56" t="s">
        <v>9</v>
      </c>
      <c r="E24" s="15">
        <v>-1</v>
      </c>
      <c r="F24" s="54"/>
      <c r="G24" s="15">
        <v>0</v>
      </c>
      <c r="H24" s="54"/>
      <c r="I24" s="15">
        <v>-1</v>
      </c>
      <c r="J24" s="54"/>
      <c r="K24" s="15">
        <v>-1</v>
      </c>
      <c r="L24" s="8"/>
      <c r="M24" s="15">
        <v>-2</v>
      </c>
    </row>
    <row r="25" spans="1:13" ht="16.649999999999999" customHeight="1" x14ac:dyDescent="0.25">
      <c r="C25" s="65" t="s">
        <v>52</v>
      </c>
      <c r="D25" s="63"/>
      <c r="E25" s="7">
        <f>SUM(E21:E24)</f>
        <v>15</v>
      </c>
      <c r="F25" s="54"/>
      <c r="G25" s="7">
        <f>SUM(G21:G24)</f>
        <v>16</v>
      </c>
      <c r="H25" s="54"/>
      <c r="I25" s="7">
        <f>SUM(I21:I24)</f>
        <v>19</v>
      </c>
      <c r="J25" s="54"/>
      <c r="K25" s="7">
        <f>SUM(K21:K24)</f>
        <v>66</v>
      </c>
      <c r="L25" s="8"/>
      <c r="M25" s="7">
        <f>SUM(M21:M24)</f>
        <v>82</v>
      </c>
    </row>
    <row r="26" spans="1:13" ht="16.649999999999999" customHeight="1" x14ac:dyDescent="0.25">
      <c r="B26" s="65" t="s">
        <v>53</v>
      </c>
      <c r="C26" s="63"/>
      <c r="D26" s="63"/>
      <c r="E26" s="15">
        <v>72</v>
      </c>
      <c r="F26" s="54"/>
      <c r="G26" s="15">
        <v>72</v>
      </c>
      <c r="H26" s="54"/>
      <c r="I26" s="15">
        <v>72</v>
      </c>
      <c r="J26" s="54"/>
      <c r="K26" s="15">
        <v>291</v>
      </c>
      <c r="L26" s="8"/>
      <c r="M26" s="15">
        <v>292</v>
      </c>
    </row>
    <row r="27" spans="1:13" ht="16.649999999999999" customHeight="1" x14ac:dyDescent="0.25">
      <c r="C27" s="65" t="s">
        <v>54</v>
      </c>
      <c r="D27" s="63"/>
      <c r="E27" s="15">
        <f>E26+E25+E20+E14</f>
        <v>225</v>
      </c>
      <c r="F27" s="54"/>
      <c r="G27" s="15">
        <f>G26+G25+G20+G14</f>
        <v>226</v>
      </c>
      <c r="H27" s="54"/>
      <c r="I27" s="15">
        <f>I26+I25+I20+I14</f>
        <v>249</v>
      </c>
      <c r="J27" s="54"/>
      <c r="K27" s="15">
        <f>K26+K25+K20+K14</f>
        <v>912</v>
      </c>
      <c r="L27" s="8"/>
      <c r="M27" s="15">
        <f>M26+M25+M20+M14</f>
        <v>958</v>
      </c>
    </row>
    <row r="28" spans="1:13" ht="16.649999999999999" customHeight="1" x14ac:dyDescent="0.25">
      <c r="A28" s="65" t="s">
        <v>55</v>
      </c>
      <c r="B28" s="63"/>
      <c r="C28" s="63"/>
      <c r="D28" s="63"/>
      <c r="E28" s="54"/>
      <c r="F28" s="54"/>
      <c r="G28" s="54"/>
      <c r="H28" s="54"/>
      <c r="I28" s="54"/>
      <c r="J28" s="54"/>
      <c r="K28" s="8"/>
      <c r="L28" s="54"/>
      <c r="M28" s="54"/>
    </row>
    <row r="29" spans="1:13" s="84" customFormat="1" ht="16.649999999999999" customHeight="1" x14ac:dyDescent="0.25">
      <c r="B29" s="85" t="s">
        <v>57</v>
      </c>
      <c r="C29" s="86"/>
      <c r="D29" s="86"/>
      <c r="E29" s="17">
        <v>77</v>
      </c>
      <c r="F29" s="18"/>
      <c r="G29" s="17">
        <v>74</v>
      </c>
      <c r="H29" s="18"/>
      <c r="I29" s="17">
        <v>74</v>
      </c>
      <c r="J29" s="18"/>
      <c r="K29" s="17">
        <v>296</v>
      </c>
      <c r="L29" s="19"/>
      <c r="M29" s="17">
        <v>290</v>
      </c>
    </row>
    <row r="30" spans="1:13" ht="16.649999999999999" customHeight="1" x14ac:dyDescent="0.25">
      <c r="B30" s="65" t="s">
        <v>56</v>
      </c>
      <c r="C30" s="63"/>
      <c r="D30" s="63"/>
      <c r="E30" s="15">
        <v>52</v>
      </c>
      <c r="F30" s="54"/>
      <c r="G30" s="15">
        <v>50</v>
      </c>
      <c r="H30" s="54"/>
      <c r="I30" s="15">
        <v>49</v>
      </c>
      <c r="J30" s="54"/>
      <c r="K30" s="15">
        <v>200</v>
      </c>
      <c r="L30" s="8"/>
      <c r="M30" s="15">
        <v>197</v>
      </c>
    </row>
    <row r="31" spans="1:13" ht="16.649999999999999" customHeight="1" x14ac:dyDescent="0.25">
      <c r="C31" s="65" t="s">
        <v>58</v>
      </c>
      <c r="D31" s="63"/>
      <c r="E31" s="15">
        <f>SUM(E29:E30)</f>
        <v>129</v>
      </c>
      <c r="F31" s="54"/>
      <c r="G31" s="15">
        <f>SUM(G29:G30)</f>
        <v>124</v>
      </c>
      <c r="H31" s="54"/>
      <c r="I31" s="15">
        <f>SUM(I29:I30)</f>
        <v>123</v>
      </c>
      <c r="J31" s="54"/>
      <c r="K31" s="15">
        <f>SUM(K29:K30)</f>
        <v>496</v>
      </c>
      <c r="L31" s="8"/>
      <c r="M31" s="15">
        <f>SUM(M29:M30)</f>
        <v>487</v>
      </c>
    </row>
    <row r="32" spans="1:13" ht="16.649999999999999" customHeight="1" x14ac:dyDescent="0.25">
      <c r="A32" s="65" t="s">
        <v>59</v>
      </c>
      <c r="B32" s="63"/>
      <c r="C32" s="63"/>
      <c r="D32" s="63"/>
      <c r="E32" s="54"/>
      <c r="F32" s="54"/>
      <c r="G32" s="54"/>
      <c r="H32" s="54"/>
      <c r="I32" s="54"/>
      <c r="J32" s="54"/>
      <c r="K32" s="54"/>
      <c r="L32" s="54"/>
      <c r="M32" s="54"/>
    </row>
    <row r="33" spans="1:13" ht="16.649999999999999" customHeight="1" x14ac:dyDescent="0.25">
      <c r="B33" s="65" t="s">
        <v>60</v>
      </c>
      <c r="C33" s="63"/>
      <c r="D33" s="63"/>
      <c r="E33" s="7">
        <v>96</v>
      </c>
      <c r="F33" s="54"/>
      <c r="G33" s="7">
        <v>102</v>
      </c>
      <c r="H33" s="54"/>
      <c r="I33" s="7">
        <v>97</v>
      </c>
      <c r="J33" s="54"/>
      <c r="K33" s="7">
        <v>398</v>
      </c>
      <c r="L33" s="8"/>
      <c r="M33" s="7">
        <v>390</v>
      </c>
    </row>
    <row r="34" spans="1:13" ht="16.649999999999999" customHeight="1" x14ac:dyDescent="0.25">
      <c r="B34" s="65" t="s">
        <v>61</v>
      </c>
      <c r="C34" s="63"/>
      <c r="D34" s="63"/>
      <c r="E34" s="7">
        <v>57</v>
      </c>
      <c r="F34" s="54"/>
      <c r="G34" s="7">
        <v>56</v>
      </c>
      <c r="H34" s="54"/>
      <c r="I34" s="7">
        <v>54</v>
      </c>
      <c r="J34" s="54"/>
      <c r="K34" s="7">
        <v>223</v>
      </c>
      <c r="L34" s="8"/>
      <c r="M34" s="7">
        <v>206</v>
      </c>
    </row>
    <row r="35" spans="1:13" ht="16.649999999999999" customHeight="1" x14ac:dyDescent="0.25">
      <c r="B35" s="65" t="s">
        <v>62</v>
      </c>
      <c r="C35" s="63"/>
      <c r="D35" s="63"/>
      <c r="E35" s="15">
        <v>41</v>
      </c>
      <c r="F35" s="54"/>
      <c r="G35" s="15">
        <v>40</v>
      </c>
      <c r="H35" s="54"/>
      <c r="I35" s="15">
        <v>36</v>
      </c>
      <c r="J35" s="54"/>
      <c r="K35" s="15">
        <v>158</v>
      </c>
      <c r="L35" s="8"/>
      <c r="M35" s="15">
        <v>118</v>
      </c>
    </row>
    <row r="36" spans="1:13" ht="16.649999999999999" customHeight="1" x14ac:dyDescent="0.25">
      <c r="C36" s="65" t="s">
        <v>63</v>
      </c>
      <c r="D36" s="63"/>
      <c r="E36" s="15">
        <f>SUM(E33:E35)</f>
        <v>194</v>
      </c>
      <c r="F36" s="54"/>
      <c r="G36" s="15">
        <f>SUM(G33:G35)</f>
        <v>198</v>
      </c>
      <c r="H36" s="54"/>
      <c r="I36" s="15">
        <f>SUM(I33:I35)</f>
        <v>187</v>
      </c>
      <c r="J36" s="54"/>
      <c r="K36" s="15">
        <f>SUM(K33:K35)</f>
        <v>779</v>
      </c>
      <c r="L36" s="8"/>
      <c r="M36" s="15">
        <f>SUM(M33:M35)</f>
        <v>714</v>
      </c>
    </row>
    <row r="37" spans="1:13" ht="16.649999999999999" customHeight="1" x14ac:dyDescent="0.25">
      <c r="A37" s="65" t="s">
        <v>64</v>
      </c>
      <c r="B37" s="63"/>
      <c r="C37" s="63"/>
      <c r="D37" s="63"/>
      <c r="E37" s="7">
        <v>98</v>
      </c>
      <c r="F37" s="54"/>
      <c r="G37" s="7">
        <v>84</v>
      </c>
      <c r="H37" s="54"/>
      <c r="I37" s="7">
        <v>76</v>
      </c>
      <c r="J37" s="54"/>
      <c r="K37" s="7">
        <v>338</v>
      </c>
      <c r="L37" s="8"/>
      <c r="M37" s="7">
        <v>270</v>
      </c>
    </row>
    <row r="38" spans="1:13" ht="16.649999999999999" customHeight="1" x14ac:dyDescent="0.25">
      <c r="A38" s="65" t="s">
        <v>65</v>
      </c>
      <c r="B38" s="63"/>
      <c r="C38" s="63"/>
      <c r="D38" s="63"/>
      <c r="E38" s="15">
        <v>0</v>
      </c>
      <c r="F38" s="54"/>
      <c r="G38" s="15">
        <v>0</v>
      </c>
      <c r="H38" s="54"/>
      <c r="I38" s="15">
        <v>10</v>
      </c>
      <c r="J38" s="54"/>
      <c r="K38" s="15">
        <v>10</v>
      </c>
      <c r="L38" s="8"/>
      <c r="M38" s="15">
        <v>97</v>
      </c>
    </row>
    <row r="39" spans="1:13" ht="16.649999999999999" customHeight="1" thickBot="1" x14ac:dyDescent="0.3">
      <c r="A39" s="65" t="s">
        <v>184</v>
      </c>
      <c r="B39" s="63"/>
      <c r="C39" s="63"/>
      <c r="D39" s="63"/>
      <c r="E39" s="4">
        <f>E37+E36+E31+E27+E38</f>
        <v>646</v>
      </c>
      <c r="F39" s="54"/>
      <c r="G39" s="27">
        <f>G37+G36+G31+G27+G38</f>
        <v>632</v>
      </c>
      <c r="H39" s="54"/>
      <c r="I39" s="27">
        <f>I37+I36+I31+I27+I38</f>
        <v>645</v>
      </c>
      <c r="J39" s="54"/>
      <c r="K39" s="4">
        <f>K37+K36+K31+K27+K38</f>
        <v>2535</v>
      </c>
      <c r="L39" s="5"/>
      <c r="M39" s="27">
        <f>M37+M36+M31+M27+M38</f>
        <v>2526</v>
      </c>
    </row>
    <row r="40" spans="1:13" ht="16.649999999999999" customHeight="1" thickTop="1" x14ac:dyDescent="0.25">
      <c r="E40" s="50"/>
      <c r="G40" s="50"/>
      <c r="I40" s="50"/>
      <c r="K40" s="50"/>
      <c r="M40" s="50"/>
    </row>
    <row r="41" spans="1:13" ht="16.649999999999999" customHeight="1" x14ac:dyDescent="0.25"/>
    <row r="42" spans="1:13" ht="16.649999999999999" customHeight="1" x14ac:dyDescent="0.25"/>
    <row r="43" spans="1:13" ht="16.649999999999999" customHeight="1" x14ac:dyDescent="0.25"/>
    <row r="44" spans="1:13" ht="16.649999999999999" customHeight="1" x14ac:dyDescent="0.25"/>
    <row r="45" spans="1:13" ht="16.649999999999999" customHeight="1" x14ac:dyDescent="0.25"/>
    <row r="46" spans="1:13" ht="16.649999999999999" customHeight="1" x14ac:dyDescent="0.25"/>
    <row r="47" spans="1:13" ht="16.649999999999999" customHeight="1" x14ac:dyDescent="0.25"/>
    <row r="48" spans="1:13" ht="16.649999999999999" customHeight="1" x14ac:dyDescent="0.25"/>
    <row r="49" ht="16.649999999999999" customHeight="1" x14ac:dyDescent="0.25"/>
    <row r="50" ht="16.649999999999999" customHeight="1" x14ac:dyDescent="0.25"/>
    <row r="51" ht="16.649999999999999" customHeight="1" x14ac:dyDescent="0.25"/>
    <row r="52" ht="16.649999999999999" customHeight="1" x14ac:dyDescent="0.25"/>
    <row r="53" ht="16.649999999999999" customHeight="1" x14ac:dyDescent="0.25"/>
    <row r="54" ht="16.649999999999999" customHeight="1" x14ac:dyDescent="0.25"/>
    <row r="55" ht="16.649999999999999" customHeight="1" x14ac:dyDescent="0.25"/>
    <row r="56" ht="16.649999999999999" customHeight="1" x14ac:dyDescent="0.25"/>
    <row r="57" ht="16.649999999999999" customHeight="1" x14ac:dyDescent="0.25"/>
    <row r="58" ht="16.649999999999999" customHeight="1" x14ac:dyDescent="0.25"/>
    <row r="59" ht="16.649999999999999" customHeight="1" x14ac:dyDescent="0.25"/>
    <row r="60" ht="16.649999999999999" customHeight="1" x14ac:dyDescent="0.25"/>
    <row r="61" ht="16.649999999999999" customHeight="1" x14ac:dyDescent="0.25"/>
    <row r="62" ht="16.649999999999999" customHeight="1" x14ac:dyDescent="0.25"/>
    <row r="63" ht="16.649999999999999" customHeight="1" x14ac:dyDescent="0.25"/>
    <row r="64"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sheetData>
  <mergeCells count="29">
    <mergeCell ref="C36:D36"/>
    <mergeCell ref="A37:D37"/>
    <mergeCell ref="A39:D39"/>
    <mergeCell ref="A38:D38"/>
    <mergeCell ref="C31:D31"/>
    <mergeCell ref="A32:D32"/>
    <mergeCell ref="B33:D33"/>
    <mergeCell ref="B34:D34"/>
    <mergeCell ref="B35:D35"/>
    <mergeCell ref="B26:D26"/>
    <mergeCell ref="A28:D28"/>
    <mergeCell ref="B30:D30"/>
    <mergeCell ref="C27:D27"/>
    <mergeCell ref="B29:D29"/>
    <mergeCell ref="C20:D20"/>
    <mergeCell ref="B17:D17"/>
    <mergeCell ref="B22:D22"/>
    <mergeCell ref="B21:D21"/>
    <mergeCell ref="C25:D25"/>
    <mergeCell ref="B11:D11"/>
    <mergeCell ref="B10:D10"/>
    <mergeCell ref="A9:D9"/>
    <mergeCell ref="C14:D14"/>
    <mergeCell ref="B16:D16"/>
    <mergeCell ref="E5:I5"/>
    <mergeCell ref="A3:M3"/>
    <mergeCell ref="A1:M1"/>
    <mergeCell ref="A2:M2"/>
    <mergeCell ref="K5:M5"/>
  </mergeCells>
  <pageMargins left="0.75" right="0.75" top="1" bottom="1" header="0.5" footer="0.5"/>
  <pageSetup scale="50"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1"/>
  <sheetViews>
    <sheetView zoomScaleNormal="100" workbookViewId="0">
      <selection activeCell="B26" sqref="B26"/>
    </sheetView>
  </sheetViews>
  <sheetFormatPr defaultColWidth="13.33203125" defaultRowHeight="13.2" x14ac:dyDescent="0.25"/>
  <cols>
    <col min="1" max="1" width="6.5546875" style="55" customWidth="1"/>
    <col min="2" max="2" width="44.5546875" style="55" customWidth="1"/>
    <col min="3" max="3" width="20.109375" style="55" customWidth="1"/>
    <col min="4" max="4" width="18" style="55" customWidth="1"/>
    <col min="5" max="5" width="1.88671875" style="55" customWidth="1"/>
    <col min="6" max="6" width="18" style="55" customWidth="1"/>
    <col min="7" max="23" width="20.109375" style="55" customWidth="1"/>
    <col min="24" max="16384" width="13.33203125" style="55"/>
  </cols>
  <sheetData>
    <row r="1" spans="1:6" ht="16.649999999999999" customHeight="1" x14ac:dyDescent="0.25">
      <c r="A1" s="62" t="s">
        <v>0</v>
      </c>
      <c r="B1" s="63"/>
      <c r="C1" s="63"/>
      <c r="D1" s="63"/>
      <c r="E1" s="63"/>
      <c r="F1" s="63"/>
    </row>
    <row r="2" spans="1:6" ht="16.649999999999999" customHeight="1" x14ac:dyDescent="0.25">
      <c r="A2" s="62" t="s">
        <v>66</v>
      </c>
      <c r="B2" s="63"/>
      <c r="C2" s="63"/>
      <c r="D2" s="63"/>
      <c r="E2" s="63"/>
      <c r="F2" s="63"/>
    </row>
    <row r="3" spans="1:6" ht="16.649999999999999" customHeight="1" x14ac:dyDescent="0.25">
      <c r="A3" s="62" t="s">
        <v>44</v>
      </c>
      <c r="B3" s="63"/>
      <c r="C3" s="63"/>
      <c r="D3" s="63"/>
      <c r="E3" s="63"/>
      <c r="F3" s="63"/>
    </row>
    <row r="4" spans="1:6" ht="16.649999999999999" customHeight="1" x14ac:dyDescent="0.25"/>
    <row r="5" spans="1:6" ht="16.649999999999999" customHeight="1" x14ac:dyDescent="0.25">
      <c r="D5" s="82">
        <v>43830</v>
      </c>
      <c r="F5" s="82">
        <v>43465</v>
      </c>
    </row>
    <row r="6" spans="1:6" ht="16.649999999999999" customHeight="1" x14ac:dyDescent="0.25">
      <c r="D6" s="41">
        <v>43830</v>
      </c>
      <c r="F6" s="41">
        <v>43465</v>
      </c>
    </row>
    <row r="7" spans="1:6" ht="16.649999999999999" customHeight="1" x14ac:dyDescent="0.25">
      <c r="A7" s="65" t="s">
        <v>67</v>
      </c>
      <c r="B7" s="63"/>
      <c r="D7" s="49" t="s">
        <v>2</v>
      </c>
      <c r="F7" s="49"/>
    </row>
    <row r="8" spans="1:6" ht="16.649999999999999" customHeight="1" x14ac:dyDescent="0.25">
      <c r="A8" s="66" t="s">
        <v>68</v>
      </c>
      <c r="B8" s="63"/>
    </row>
    <row r="9" spans="1:6" ht="16.649999999999999" customHeight="1" x14ac:dyDescent="0.25">
      <c r="B9" s="56" t="s">
        <v>69</v>
      </c>
      <c r="D9" s="6">
        <v>332</v>
      </c>
      <c r="E9" s="54"/>
      <c r="F9" s="6">
        <v>545</v>
      </c>
    </row>
    <row r="10" spans="1:6" ht="16.649999999999999" customHeight="1" x14ac:dyDescent="0.25">
      <c r="B10" s="56" t="s">
        <v>70</v>
      </c>
      <c r="D10" s="7">
        <v>30</v>
      </c>
      <c r="E10" s="54"/>
      <c r="F10" s="7">
        <v>41</v>
      </c>
    </row>
    <row r="11" spans="1:6" ht="16.649999999999999" customHeight="1" x14ac:dyDescent="0.25">
      <c r="B11" s="56" t="s">
        <v>207</v>
      </c>
      <c r="D11" s="7">
        <v>291</v>
      </c>
      <c r="E11" s="54"/>
      <c r="F11" s="7">
        <v>268</v>
      </c>
    </row>
    <row r="12" spans="1:6" ht="16.649999999999999" customHeight="1" x14ac:dyDescent="0.25">
      <c r="B12" s="56" t="s">
        <v>71</v>
      </c>
      <c r="D12" s="7">
        <v>422</v>
      </c>
      <c r="E12" s="54"/>
      <c r="F12" s="7">
        <v>384</v>
      </c>
    </row>
    <row r="13" spans="1:6" ht="16.649999999999999" customHeight="1" x14ac:dyDescent="0.25">
      <c r="B13" s="56" t="s">
        <v>72</v>
      </c>
      <c r="D13" s="7">
        <v>2996</v>
      </c>
      <c r="E13" s="54"/>
      <c r="F13" s="7">
        <v>4742</v>
      </c>
    </row>
    <row r="14" spans="1:6" ht="16.649999999999999" customHeight="1" x14ac:dyDescent="0.25">
      <c r="B14" s="56" t="s">
        <v>73</v>
      </c>
      <c r="D14" s="15">
        <v>219</v>
      </c>
      <c r="E14" s="54"/>
      <c r="F14" s="15">
        <v>390</v>
      </c>
    </row>
    <row r="15" spans="1:6" ht="16.649999999999999" customHeight="1" x14ac:dyDescent="0.25">
      <c r="A15" s="66" t="s">
        <v>74</v>
      </c>
      <c r="B15" s="63"/>
      <c r="D15" s="7">
        <f>SUM(D9:D14)</f>
        <v>4290</v>
      </c>
      <c r="E15" s="54"/>
      <c r="F15" s="7">
        <f>SUM(F9:F14)</f>
        <v>6370</v>
      </c>
    </row>
    <row r="16" spans="1:6" ht="16.649999999999999" customHeight="1" x14ac:dyDescent="0.25">
      <c r="A16" s="66" t="s">
        <v>75</v>
      </c>
      <c r="B16" s="63"/>
      <c r="D16" s="7">
        <v>384</v>
      </c>
      <c r="E16" s="54"/>
      <c r="F16" s="7">
        <v>376</v>
      </c>
    </row>
    <row r="17" spans="1:6" ht="16.649999999999999" customHeight="1" x14ac:dyDescent="0.25">
      <c r="A17" s="66" t="s">
        <v>76</v>
      </c>
      <c r="B17" s="63"/>
      <c r="D17" s="7">
        <v>6366</v>
      </c>
      <c r="E17" s="54"/>
      <c r="F17" s="7">
        <v>6363</v>
      </c>
    </row>
    <row r="18" spans="1:6" ht="16.649999999999999" customHeight="1" x14ac:dyDescent="0.25">
      <c r="A18" s="66" t="s">
        <v>77</v>
      </c>
      <c r="B18" s="63"/>
      <c r="D18" s="7">
        <v>2249</v>
      </c>
      <c r="E18" s="54"/>
      <c r="F18" s="7">
        <v>2300</v>
      </c>
    </row>
    <row r="19" spans="1:6" ht="16.649999999999999" customHeight="1" x14ac:dyDescent="0.25">
      <c r="A19" s="66" t="s">
        <v>78</v>
      </c>
      <c r="B19" s="63"/>
      <c r="D19" s="17">
        <v>346</v>
      </c>
      <c r="E19" s="18"/>
      <c r="F19" s="17">
        <v>0</v>
      </c>
    </row>
    <row r="20" spans="1:6" ht="16.649999999999999" customHeight="1" x14ac:dyDescent="0.25">
      <c r="A20" s="66" t="s">
        <v>79</v>
      </c>
      <c r="B20" s="63"/>
      <c r="D20" s="17">
        <v>289</v>
      </c>
      <c r="E20" s="18"/>
      <c r="F20" s="17">
        <v>291</v>
      </c>
    </row>
    <row r="21" spans="1:6" ht="16.649999999999999" customHeight="1" thickBot="1" x14ac:dyDescent="0.3">
      <c r="A21" s="66" t="s">
        <v>80</v>
      </c>
      <c r="B21" s="63"/>
      <c r="D21" s="44">
        <f>SUM(D15:D20)</f>
        <v>13924</v>
      </c>
      <c r="E21" s="54"/>
      <c r="F21" s="44">
        <f>SUM(F15:F20)</f>
        <v>15700</v>
      </c>
    </row>
    <row r="22" spans="1:6" ht="16.649999999999999" customHeight="1" thickTop="1" x14ac:dyDescent="0.25">
      <c r="D22" s="50"/>
      <c r="F22" s="50"/>
    </row>
    <row r="23" spans="1:6" ht="16.649999999999999" customHeight="1" x14ac:dyDescent="0.25">
      <c r="A23" s="65" t="s">
        <v>81</v>
      </c>
      <c r="B23" s="63"/>
    </row>
    <row r="24" spans="1:6" ht="16.649999999999999" customHeight="1" x14ac:dyDescent="0.25">
      <c r="A24" s="66" t="s">
        <v>82</v>
      </c>
      <c r="B24" s="63"/>
    </row>
    <row r="25" spans="1:6" ht="16.649999999999999" customHeight="1" x14ac:dyDescent="0.25">
      <c r="B25" s="56" t="s">
        <v>83</v>
      </c>
      <c r="D25" s="6">
        <v>148</v>
      </c>
      <c r="E25" s="54"/>
      <c r="F25" s="6">
        <v>198</v>
      </c>
    </row>
    <row r="26" spans="1:6" ht="16.649999999999999" customHeight="1" x14ac:dyDescent="0.25">
      <c r="B26" s="56" t="s">
        <v>84</v>
      </c>
      <c r="D26" s="7">
        <v>132</v>
      </c>
      <c r="E26" s="54"/>
      <c r="F26" s="7">
        <v>109</v>
      </c>
    </row>
    <row r="27" spans="1:6" ht="16.649999999999999" customHeight="1" x14ac:dyDescent="0.25">
      <c r="B27" s="56" t="s">
        <v>85</v>
      </c>
      <c r="D27" s="7">
        <v>188</v>
      </c>
      <c r="E27" s="54"/>
      <c r="F27" s="7">
        <v>199</v>
      </c>
    </row>
    <row r="28" spans="1:6" ht="16.649999999999999" customHeight="1" x14ac:dyDescent="0.25">
      <c r="B28" s="56" t="s">
        <v>86</v>
      </c>
      <c r="D28" s="7">
        <v>211</v>
      </c>
      <c r="E28" s="54"/>
      <c r="F28" s="7">
        <v>194</v>
      </c>
    </row>
    <row r="29" spans="1:6" ht="16.649999999999999" customHeight="1" x14ac:dyDescent="0.25">
      <c r="B29" s="56" t="s">
        <v>87</v>
      </c>
      <c r="D29" s="28">
        <v>161</v>
      </c>
      <c r="E29" s="54"/>
      <c r="F29" s="7">
        <v>253</v>
      </c>
    </row>
    <row r="30" spans="1:6" ht="16.649999999999999" customHeight="1" x14ac:dyDescent="0.25">
      <c r="B30" s="56" t="s">
        <v>72</v>
      </c>
      <c r="D30" s="7">
        <v>2996</v>
      </c>
      <c r="E30" s="54"/>
      <c r="F30" s="7">
        <v>4742</v>
      </c>
    </row>
    <row r="31" spans="1:6" ht="16.649999999999999" customHeight="1" x14ac:dyDescent="0.25">
      <c r="B31" s="56" t="s">
        <v>88</v>
      </c>
      <c r="D31" s="7">
        <v>391</v>
      </c>
      <c r="E31" s="54"/>
      <c r="F31" s="7">
        <v>875</v>
      </c>
    </row>
    <row r="32" spans="1:6" ht="16.649999999999999" customHeight="1" x14ac:dyDescent="0.25">
      <c r="A32" s="66" t="s">
        <v>89</v>
      </c>
      <c r="B32" s="63"/>
      <c r="D32" s="14">
        <f>SUM(D25:D31)</f>
        <v>4227</v>
      </c>
      <c r="E32" s="54"/>
      <c r="F32" s="14">
        <f>SUM(F25:F31)</f>
        <v>6570</v>
      </c>
    </row>
    <row r="33" spans="1:6" ht="16.649999999999999" customHeight="1" x14ac:dyDescent="0.25">
      <c r="A33" s="66" t="s">
        <v>90</v>
      </c>
      <c r="B33" s="63"/>
      <c r="D33" s="7">
        <v>2996</v>
      </c>
      <c r="E33" s="54"/>
      <c r="F33" s="7">
        <v>2956</v>
      </c>
    </row>
    <row r="34" spans="1:6" ht="16.649999999999999" customHeight="1" x14ac:dyDescent="0.25">
      <c r="A34" s="66" t="s">
        <v>91</v>
      </c>
      <c r="B34" s="63"/>
      <c r="D34" s="7">
        <v>552</v>
      </c>
      <c r="E34" s="54"/>
      <c r="F34" s="7">
        <v>501</v>
      </c>
    </row>
    <row r="35" spans="1:6" ht="16.649999999999999" customHeight="1" x14ac:dyDescent="0.25">
      <c r="A35" s="66" t="s">
        <v>92</v>
      </c>
      <c r="B35" s="63"/>
      <c r="D35" s="7">
        <v>331</v>
      </c>
      <c r="E35" s="54"/>
      <c r="F35" s="7">
        <v>0</v>
      </c>
    </row>
    <row r="36" spans="1:6" ht="16.649999999999999" customHeight="1" x14ac:dyDescent="0.25">
      <c r="A36" s="66" t="s">
        <v>93</v>
      </c>
      <c r="B36" s="63"/>
      <c r="D36" s="7">
        <v>179</v>
      </c>
      <c r="E36" s="54"/>
      <c r="F36" s="7">
        <v>224</v>
      </c>
    </row>
    <row r="37" spans="1:6" ht="16.649999999999999" customHeight="1" x14ac:dyDescent="0.25">
      <c r="A37" s="66" t="s">
        <v>94</v>
      </c>
      <c r="B37" s="63"/>
      <c r="D37" s="16">
        <f>SUM(D32:D36)</f>
        <v>8285</v>
      </c>
      <c r="E37" s="54"/>
      <c r="F37" s="16">
        <f>SUM(F32:F36)</f>
        <v>10251</v>
      </c>
    </row>
    <row r="38" spans="1:6" ht="16.649999999999999" customHeight="1" x14ac:dyDescent="0.25">
      <c r="A38" s="63"/>
      <c r="B38" s="63"/>
      <c r="D38" s="48"/>
      <c r="F38" s="48"/>
    </row>
    <row r="39" spans="1:6" ht="16.649999999999999" customHeight="1" x14ac:dyDescent="0.25">
      <c r="A39" s="65" t="s">
        <v>95</v>
      </c>
      <c r="B39" s="63"/>
    </row>
    <row r="40" spans="1:6" ht="16.649999999999999" customHeight="1" x14ac:dyDescent="0.25">
      <c r="A40" s="65" t="s">
        <v>96</v>
      </c>
      <c r="B40" s="63"/>
    </row>
    <row r="41" spans="1:6" ht="16.649999999999999" customHeight="1" x14ac:dyDescent="0.25">
      <c r="A41" s="66" t="s">
        <v>97</v>
      </c>
      <c r="B41" s="63"/>
    </row>
    <row r="42" spans="1:6" ht="16.649999999999999" customHeight="1" x14ac:dyDescent="0.25">
      <c r="B42" s="56" t="s">
        <v>98</v>
      </c>
      <c r="D42" s="7">
        <v>2</v>
      </c>
      <c r="E42" s="54"/>
      <c r="F42" s="7">
        <v>2</v>
      </c>
    </row>
    <row r="43" spans="1:6" ht="16.649999999999999" customHeight="1" x14ac:dyDescent="0.25">
      <c r="B43" s="56" t="s">
        <v>99</v>
      </c>
      <c r="D43" s="7">
        <v>2632</v>
      </c>
      <c r="E43" s="54"/>
      <c r="F43" s="7">
        <v>2716</v>
      </c>
    </row>
    <row r="44" spans="1:6" ht="16.649999999999999" customHeight="1" x14ac:dyDescent="0.25">
      <c r="B44" s="56" t="s">
        <v>100</v>
      </c>
      <c r="D44" s="7">
        <v>-336</v>
      </c>
      <c r="E44" s="54"/>
      <c r="F44" s="7">
        <v>-297</v>
      </c>
    </row>
    <row r="45" spans="1:6" ht="16.649999999999999" customHeight="1" x14ac:dyDescent="0.25">
      <c r="B45" s="56" t="s">
        <v>101</v>
      </c>
      <c r="D45" s="7">
        <v>-1686</v>
      </c>
      <c r="E45" s="54"/>
      <c r="F45" s="7">
        <v>-1530</v>
      </c>
    </row>
    <row r="46" spans="1:6" ht="16.649999999999999" customHeight="1" x14ac:dyDescent="0.25">
      <c r="B46" s="56" t="s">
        <v>102</v>
      </c>
      <c r="D46" s="15">
        <v>5027</v>
      </c>
      <c r="E46" s="54"/>
      <c r="F46" s="15">
        <v>4558</v>
      </c>
    </row>
    <row r="47" spans="1:6" ht="16.649999999999999" customHeight="1" x14ac:dyDescent="0.25">
      <c r="A47" s="66" t="s">
        <v>103</v>
      </c>
      <c r="B47" s="63"/>
      <c r="D47" s="7">
        <f>SUM(D42:D46)</f>
        <v>5639</v>
      </c>
      <c r="E47" s="54"/>
      <c r="F47" s="7">
        <f>SUM(F42:F46)</f>
        <v>5449</v>
      </c>
    </row>
    <row r="48" spans="1:6" ht="16.649999999999999" customHeight="1" thickBot="1" x14ac:dyDescent="0.3">
      <c r="A48" s="66" t="s">
        <v>104</v>
      </c>
      <c r="B48" s="63"/>
      <c r="D48" s="27">
        <f>D47+D37</f>
        <v>13924</v>
      </c>
      <c r="E48" s="54"/>
      <c r="F48" s="27">
        <f>F47+F37</f>
        <v>15700</v>
      </c>
    </row>
    <row r="49" spans="4:6" ht="16.649999999999999" customHeight="1" thickTop="1" x14ac:dyDescent="0.25">
      <c r="D49" s="50"/>
      <c r="F49" s="50"/>
    </row>
    <row r="50" spans="4:6" ht="16.649999999999999" customHeight="1" x14ac:dyDescent="0.25"/>
    <row r="51" spans="4:6" ht="16.649999999999999" customHeight="1" x14ac:dyDescent="0.25"/>
    <row r="52" spans="4:6" ht="16.649999999999999" customHeight="1" x14ac:dyDescent="0.25"/>
    <row r="53" spans="4:6" ht="16.649999999999999" customHeight="1" x14ac:dyDescent="0.25"/>
    <row r="54" spans="4:6" ht="16.649999999999999" customHeight="1" x14ac:dyDescent="0.25"/>
    <row r="55" spans="4:6" ht="16.649999999999999" customHeight="1" x14ac:dyDescent="0.25"/>
    <row r="56" spans="4:6" ht="16.649999999999999" customHeight="1" x14ac:dyDescent="0.25"/>
    <row r="57" spans="4:6" ht="16.649999999999999" customHeight="1" x14ac:dyDescent="0.25"/>
    <row r="58" spans="4:6" ht="16.649999999999999" customHeight="1" x14ac:dyDescent="0.25"/>
    <row r="59" spans="4:6" ht="16.649999999999999" customHeight="1" x14ac:dyDescent="0.25"/>
    <row r="60" spans="4:6" ht="16.649999999999999" customHeight="1" x14ac:dyDescent="0.25"/>
    <row r="61" spans="4:6" ht="16.649999999999999" customHeight="1" x14ac:dyDescent="0.25"/>
    <row r="62" spans="4:6" ht="16.649999999999999" customHeight="1" x14ac:dyDescent="0.25"/>
    <row r="63" spans="4:6" ht="16.649999999999999" customHeight="1" x14ac:dyDescent="0.25"/>
    <row r="64" spans="4:6" ht="16.649999999999999" customHeight="1" x14ac:dyDescent="0.25"/>
    <row r="65" ht="16.649999999999999" customHeight="1" x14ac:dyDescent="0.25"/>
    <row r="66" ht="16.649999999999999" customHeight="1" x14ac:dyDescent="0.25"/>
    <row r="67" ht="16.649999999999999" customHeight="1" x14ac:dyDescent="0.25"/>
    <row r="68" ht="16.649999999999999" customHeight="1" x14ac:dyDescent="0.25"/>
    <row r="69" ht="16.649999999999999" customHeight="1" x14ac:dyDescent="0.25"/>
    <row r="70" ht="16.649999999999999" customHeight="1" x14ac:dyDescent="0.25"/>
    <row r="71" ht="16.649999999999999" customHeight="1" x14ac:dyDescent="0.25"/>
    <row r="72" ht="16.649999999999999" customHeight="1" x14ac:dyDescent="0.25"/>
    <row r="73" ht="16.649999999999999" customHeight="1" x14ac:dyDescent="0.25"/>
    <row r="74" ht="16.649999999999999" customHeight="1" x14ac:dyDescent="0.25"/>
    <row r="75" ht="16.649999999999999" customHeight="1" x14ac:dyDescent="0.25"/>
    <row r="76" ht="16.649999999999999" customHeight="1" x14ac:dyDescent="0.25"/>
    <row r="77" ht="16.649999999999999" customHeight="1" x14ac:dyDescent="0.25"/>
    <row r="78" ht="16.649999999999999" customHeight="1" x14ac:dyDescent="0.25"/>
    <row r="79" ht="16.649999999999999" customHeight="1" x14ac:dyDescent="0.25"/>
    <row r="80"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row r="90" ht="16.649999999999999" customHeight="1" x14ac:dyDescent="0.25"/>
    <row r="91" ht="16.649999999999999" customHeight="1" x14ac:dyDescent="0.25"/>
    <row r="92" ht="16.649999999999999" customHeight="1" x14ac:dyDescent="0.25"/>
    <row r="93" ht="16.649999999999999" customHeight="1" x14ac:dyDescent="0.25"/>
    <row r="94" ht="16.649999999999999" customHeight="1" x14ac:dyDescent="0.25"/>
    <row r="95" ht="16.649999999999999" customHeight="1" x14ac:dyDescent="0.25"/>
    <row r="96" ht="16.649999999999999" customHeight="1" x14ac:dyDescent="0.25"/>
    <row r="97" ht="16.649999999999999" customHeight="1" x14ac:dyDescent="0.25"/>
    <row r="98" ht="16.649999999999999" customHeight="1" x14ac:dyDescent="0.25"/>
    <row r="99" ht="16.649999999999999" customHeight="1" x14ac:dyDescent="0.25"/>
    <row r="100" ht="16.649999999999999" customHeight="1" x14ac:dyDescent="0.25"/>
    <row r="101" ht="16.649999999999999" customHeight="1" x14ac:dyDescent="0.25"/>
  </sheetData>
  <mergeCells count="26">
    <mergeCell ref="A48:B48"/>
    <mergeCell ref="A38:B38"/>
    <mergeCell ref="A39:B39"/>
    <mergeCell ref="A40:B40"/>
    <mergeCell ref="A41:B41"/>
    <mergeCell ref="A47:B47"/>
    <mergeCell ref="A33:B33"/>
    <mergeCell ref="A34:B34"/>
    <mergeCell ref="A35:B35"/>
    <mergeCell ref="A36:B36"/>
    <mergeCell ref="A37:B37"/>
    <mergeCell ref="A20:B20"/>
    <mergeCell ref="A21:B21"/>
    <mergeCell ref="A23:B23"/>
    <mergeCell ref="A24:B24"/>
    <mergeCell ref="A32:B32"/>
    <mergeCell ref="A15:B15"/>
    <mergeCell ref="A16:B16"/>
    <mergeCell ref="A17:B17"/>
    <mergeCell ref="A18:B18"/>
    <mergeCell ref="A19:B19"/>
    <mergeCell ref="A1:F1"/>
    <mergeCell ref="A2:F2"/>
    <mergeCell ref="A3:F3"/>
    <mergeCell ref="A7:B7"/>
    <mergeCell ref="A8:B8"/>
  </mergeCells>
  <pageMargins left="0.75" right="0.75" top="1" bottom="1" header="0.5" footer="0.5"/>
  <pageSetup scale="8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showRuler="0" zoomScale="90" zoomScaleNormal="90" workbookViewId="0">
      <selection activeCell="A51" sqref="A51:L51"/>
    </sheetView>
  </sheetViews>
  <sheetFormatPr defaultColWidth="13.33203125" defaultRowHeight="13.2" x14ac:dyDescent="0.25"/>
  <cols>
    <col min="1" max="1" width="1.88671875" style="55" customWidth="1"/>
    <col min="2" max="2" width="73.109375" style="55" customWidth="1"/>
    <col min="3" max="3" width="2.33203125" style="55" customWidth="1"/>
    <col min="4" max="4" width="18" style="55" customWidth="1"/>
    <col min="5" max="5" width="2.33203125" style="55" customWidth="1"/>
    <col min="6" max="6" width="18" style="55" customWidth="1"/>
    <col min="7" max="7" width="2.33203125" style="55" customWidth="1"/>
    <col min="8" max="8" width="18" style="55" customWidth="1"/>
    <col min="9" max="9" width="2.33203125" style="55" customWidth="1"/>
    <col min="10" max="10" width="18" style="55" customWidth="1"/>
    <col min="11" max="11" width="1.88671875" style="55" customWidth="1"/>
    <col min="12" max="12" width="18" style="55" customWidth="1"/>
    <col min="13" max="21" width="20.109375" style="55" customWidth="1"/>
    <col min="22" max="16384" width="13.33203125" style="55"/>
  </cols>
  <sheetData>
    <row r="1" spans="1:12" s="55" customFormat="1" ht="16.649999999999999" customHeight="1" x14ac:dyDescent="0.25">
      <c r="A1" s="62" t="s">
        <v>0</v>
      </c>
      <c r="B1" s="63"/>
      <c r="C1" s="63"/>
      <c r="D1" s="63"/>
      <c r="E1" s="63"/>
      <c r="F1" s="63"/>
      <c r="G1" s="63"/>
      <c r="H1" s="63"/>
      <c r="I1" s="63"/>
      <c r="J1" s="63"/>
      <c r="K1" s="63"/>
      <c r="L1" s="63"/>
    </row>
    <row r="2" spans="1:12" s="55" customFormat="1" ht="16.649999999999999" customHeight="1" x14ac:dyDescent="0.25">
      <c r="A2" s="62" t="s">
        <v>183</v>
      </c>
      <c r="B2" s="63"/>
      <c r="C2" s="63"/>
      <c r="D2" s="63"/>
      <c r="E2" s="63"/>
      <c r="F2" s="63"/>
      <c r="G2" s="63"/>
      <c r="H2" s="63"/>
      <c r="I2" s="63"/>
      <c r="J2" s="63"/>
      <c r="K2" s="63"/>
      <c r="L2" s="63"/>
    </row>
    <row r="3" spans="1:12" s="55" customFormat="1" ht="16.649999999999999" customHeight="1" x14ac:dyDescent="0.25">
      <c r="A3" s="62" t="s">
        <v>105</v>
      </c>
      <c r="B3" s="63"/>
      <c r="C3" s="63"/>
      <c r="D3" s="63"/>
      <c r="E3" s="63"/>
      <c r="F3" s="63"/>
      <c r="G3" s="63"/>
      <c r="H3" s="63"/>
      <c r="I3" s="63"/>
      <c r="J3" s="63"/>
      <c r="K3" s="63"/>
      <c r="L3" s="63"/>
    </row>
    <row r="4" spans="1:12" s="55" customFormat="1" ht="16.649999999999999" customHeight="1" x14ac:dyDescent="0.25">
      <c r="A4" s="62" t="s">
        <v>1</v>
      </c>
      <c r="B4" s="63"/>
      <c r="C4" s="63"/>
      <c r="D4" s="63"/>
      <c r="E4" s="63"/>
      <c r="F4" s="63"/>
      <c r="G4" s="63"/>
      <c r="H4" s="63"/>
      <c r="I4" s="63"/>
      <c r="J4" s="63"/>
      <c r="K4" s="63"/>
      <c r="L4" s="63"/>
    </row>
    <row r="5" spans="1:12" s="55" customFormat="1" ht="16.649999999999999" customHeight="1" x14ac:dyDescent="0.25">
      <c r="A5" s="62" t="s">
        <v>2</v>
      </c>
      <c r="B5" s="63"/>
      <c r="C5" s="63"/>
      <c r="D5" s="63"/>
      <c r="E5" s="63"/>
      <c r="F5" s="63"/>
      <c r="G5" s="63"/>
      <c r="H5" s="63"/>
      <c r="I5" s="63"/>
      <c r="J5" s="63"/>
      <c r="K5" s="63"/>
      <c r="L5" s="63"/>
    </row>
    <row r="6" spans="1:12" s="55" customFormat="1" ht="16.649999999999999" customHeight="1" x14ac:dyDescent="0.25"/>
    <row r="7" spans="1:12" s="55" customFormat="1" ht="16.649999999999999" customHeight="1" x14ac:dyDescent="0.25">
      <c r="D7" s="64" t="s">
        <v>106</v>
      </c>
      <c r="E7" s="63"/>
      <c r="F7" s="63"/>
      <c r="G7" s="63"/>
      <c r="H7" s="63"/>
      <c r="J7" s="64" t="s">
        <v>4</v>
      </c>
      <c r="K7" s="64"/>
      <c r="L7" s="64"/>
    </row>
    <row r="8" spans="1:12" s="55" customFormat="1" ht="16.649999999999999" customHeight="1" x14ac:dyDescent="0.25">
      <c r="D8" s="47">
        <v>43830</v>
      </c>
      <c r="E8" s="48"/>
      <c r="F8" s="47">
        <v>43738</v>
      </c>
      <c r="G8" s="48"/>
      <c r="H8" s="47">
        <v>43465</v>
      </c>
      <c r="J8" s="47">
        <v>43830</v>
      </c>
      <c r="K8" s="48"/>
      <c r="L8" s="47">
        <v>43465</v>
      </c>
    </row>
    <row r="9" spans="1:12" s="55" customFormat="1" ht="16.649999999999999" customHeight="1" x14ac:dyDescent="0.25">
      <c r="D9" s="41">
        <v>43830</v>
      </c>
      <c r="F9" s="41">
        <v>43738</v>
      </c>
      <c r="H9" s="41">
        <v>43465</v>
      </c>
      <c r="J9" s="41">
        <v>43830</v>
      </c>
      <c r="K9" s="13"/>
      <c r="L9" s="41">
        <v>43465</v>
      </c>
    </row>
    <row r="10" spans="1:12" s="55" customFormat="1" ht="16.649999999999999" customHeight="1" x14ac:dyDescent="0.25">
      <c r="D10" s="49"/>
      <c r="F10" s="49"/>
      <c r="H10" s="49"/>
      <c r="J10" s="49"/>
      <c r="L10" s="49"/>
    </row>
    <row r="11" spans="1:12" s="55" customFormat="1" ht="16.649999999999999" customHeight="1" x14ac:dyDescent="0.25">
      <c r="A11" s="65" t="s">
        <v>107</v>
      </c>
      <c r="B11" s="63"/>
      <c r="D11" s="6">
        <v>202</v>
      </c>
      <c r="E11" s="54"/>
      <c r="F11" s="6">
        <v>150</v>
      </c>
      <c r="G11" s="54"/>
      <c r="H11" s="6">
        <v>-44</v>
      </c>
      <c r="I11" s="54"/>
      <c r="J11" s="6">
        <v>774</v>
      </c>
      <c r="K11" s="8"/>
      <c r="L11" s="6">
        <v>458</v>
      </c>
    </row>
    <row r="12" spans="1:12" s="55" customFormat="1" ht="16.649999999999999" customHeight="1" x14ac:dyDescent="0.25">
      <c r="A12" s="66" t="s">
        <v>108</v>
      </c>
      <c r="B12" s="63"/>
      <c r="D12" s="54"/>
      <c r="E12" s="54"/>
      <c r="F12" s="54"/>
      <c r="G12" s="54"/>
      <c r="H12" s="54"/>
      <c r="I12" s="54"/>
      <c r="J12" s="54"/>
      <c r="K12" s="54"/>
      <c r="L12" s="54"/>
    </row>
    <row r="13" spans="1:12" s="55" customFormat="1" ht="16.649999999999999" customHeight="1" x14ac:dyDescent="0.25">
      <c r="B13" s="56" t="s">
        <v>109</v>
      </c>
      <c r="D13" s="7">
        <v>25</v>
      </c>
      <c r="E13" s="54"/>
      <c r="F13" s="7">
        <v>25</v>
      </c>
      <c r="G13" s="54"/>
      <c r="H13" s="7">
        <v>26</v>
      </c>
      <c r="I13" s="54"/>
      <c r="J13" s="7">
        <v>101</v>
      </c>
      <c r="K13" s="8"/>
      <c r="L13" s="7">
        <v>109</v>
      </c>
    </row>
    <row r="14" spans="1:12" s="55" customFormat="1" ht="16.649999999999999" customHeight="1" x14ac:dyDescent="0.25">
      <c r="B14" s="56" t="s">
        <v>110</v>
      </c>
      <c r="D14" s="7">
        <v>5</v>
      </c>
      <c r="E14" s="54"/>
      <c r="F14" s="7">
        <v>10</v>
      </c>
      <c r="G14" s="54"/>
      <c r="H14" s="7">
        <v>14</v>
      </c>
      <c r="I14" s="54"/>
      <c r="J14" s="7">
        <v>30</v>
      </c>
      <c r="K14" s="8"/>
      <c r="L14" s="7">
        <v>21</v>
      </c>
    </row>
    <row r="15" spans="1:12" s="55" customFormat="1" ht="16.649999999999999" customHeight="1" x14ac:dyDescent="0.25">
      <c r="B15" s="56" t="s">
        <v>111</v>
      </c>
      <c r="D15" s="7">
        <v>9</v>
      </c>
      <c r="E15" s="54"/>
      <c r="F15" s="7">
        <v>30</v>
      </c>
      <c r="G15" s="54"/>
      <c r="H15" s="7">
        <v>0</v>
      </c>
      <c r="I15" s="54"/>
      <c r="J15" s="7">
        <v>39</v>
      </c>
      <c r="K15" s="8"/>
      <c r="L15" s="7">
        <v>0</v>
      </c>
    </row>
    <row r="16" spans="1:12" s="55" customFormat="1" ht="16.649999999999999" customHeight="1" x14ac:dyDescent="0.25">
      <c r="B16" s="56" t="s">
        <v>180</v>
      </c>
      <c r="D16" s="7">
        <v>-14</v>
      </c>
      <c r="E16" s="54"/>
      <c r="F16" s="7">
        <v>-15</v>
      </c>
      <c r="G16" s="54"/>
      <c r="H16" s="7">
        <v>-5</v>
      </c>
      <c r="I16" s="54"/>
      <c r="J16" s="7">
        <v>-82</v>
      </c>
      <c r="K16" s="8"/>
      <c r="L16" s="7">
        <v>-16</v>
      </c>
    </row>
    <row r="17" spans="1:12" s="55" customFormat="1" ht="16.649999999999999" customHeight="1" x14ac:dyDescent="0.25">
      <c r="B17" s="56" t="s">
        <v>185</v>
      </c>
      <c r="D17" s="7">
        <v>0</v>
      </c>
      <c r="E17" s="54"/>
      <c r="F17" s="7">
        <v>0</v>
      </c>
      <c r="G17" s="54"/>
      <c r="H17" s="7">
        <v>0</v>
      </c>
      <c r="I17" s="54"/>
      <c r="J17" s="7">
        <v>-27</v>
      </c>
      <c r="K17" s="8"/>
      <c r="L17" s="7">
        <v>-33</v>
      </c>
    </row>
    <row r="18" spans="1:12" s="55" customFormat="1" ht="16.649999999999999" customHeight="1" x14ac:dyDescent="0.25">
      <c r="B18" s="56" t="s">
        <v>186</v>
      </c>
      <c r="D18" s="7">
        <v>0</v>
      </c>
      <c r="E18" s="54"/>
      <c r="F18" s="7">
        <v>0</v>
      </c>
      <c r="G18" s="54"/>
      <c r="H18" s="7">
        <v>0</v>
      </c>
      <c r="I18" s="54"/>
      <c r="J18" s="7">
        <v>11</v>
      </c>
      <c r="K18" s="8"/>
      <c r="L18" s="7">
        <v>0</v>
      </c>
    </row>
    <row r="19" spans="1:12" s="55" customFormat="1" ht="16.649999999999999" customHeight="1" x14ac:dyDescent="0.25">
      <c r="B19" s="56" t="s">
        <v>187</v>
      </c>
      <c r="D19" s="7">
        <v>0</v>
      </c>
      <c r="E19" s="54"/>
      <c r="F19" s="7">
        <v>0</v>
      </c>
      <c r="G19" s="54"/>
      <c r="H19" s="7">
        <v>23</v>
      </c>
      <c r="I19" s="54"/>
      <c r="J19" s="7">
        <v>0</v>
      </c>
      <c r="K19" s="8"/>
      <c r="L19" s="7">
        <v>31</v>
      </c>
    </row>
    <row r="20" spans="1:12" s="55" customFormat="1" ht="16.649999999999999" customHeight="1" x14ac:dyDescent="0.25">
      <c r="B20" s="53" t="s">
        <v>188</v>
      </c>
      <c r="D20" s="7">
        <v>0</v>
      </c>
      <c r="E20" s="54"/>
      <c r="F20" s="7">
        <v>20</v>
      </c>
      <c r="G20" s="54"/>
      <c r="H20" s="7">
        <v>0</v>
      </c>
      <c r="I20" s="54"/>
      <c r="J20" s="7">
        <v>20</v>
      </c>
      <c r="K20" s="8"/>
      <c r="L20" s="7">
        <v>0</v>
      </c>
    </row>
    <row r="21" spans="1:12" s="55" customFormat="1" ht="16.649999999999999" customHeight="1" x14ac:dyDescent="0.25">
      <c r="B21" s="56" t="s">
        <v>189</v>
      </c>
      <c r="D21" s="7">
        <v>0</v>
      </c>
      <c r="E21" s="54"/>
      <c r="F21" s="7">
        <v>0</v>
      </c>
      <c r="G21" s="54"/>
      <c r="H21" s="7">
        <v>-118</v>
      </c>
      <c r="I21" s="54"/>
      <c r="J21" s="7">
        <v>0</v>
      </c>
      <c r="K21" s="8"/>
      <c r="L21" s="7">
        <v>-118</v>
      </c>
    </row>
    <row r="22" spans="1:12" s="55" customFormat="1" ht="16.649999999999999" customHeight="1" x14ac:dyDescent="0.25">
      <c r="B22" s="56" t="s">
        <v>190</v>
      </c>
      <c r="D22" s="7">
        <v>8</v>
      </c>
      <c r="E22" s="54"/>
      <c r="F22" s="7">
        <v>4</v>
      </c>
      <c r="G22" s="54"/>
      <c r="H22" s="7">
        <v>11</v>
      </c>
      <c r="I22" s="54"/>
      <c r="J22" s="7">
        <v>17</v>
      </c>
      <c r="K22" s="8"/>
      <c r="L22" s="7">
        <v>17</v>
      </c>
    </row>
    <row r="23" spans="1:12" s="55" customFormat="1" ht="16.649999999999999" customHeight="1" x14ac:dyDescent="0.25">
      <c r="B23" s="56" t="s">
        <v>112</v>
      </c>
      <c r="D23" s="14">
        <f>SUM(D13:D22)</f>
        <v>33</v>
      </c>
      <c r="E23" s="54"/>
      <c r="F23" s="14">
        <f>SUM(F13:F22)</f>
        <v>74</v>
      </c>
      <c r="G23" s="54"/>
      <c r="H23" s="14">
        <f>SUM(H13:H22)</f>
        <v>-49</v>
      </c>
      <c r="I23" s="54"/>
      <c r="J23" s="14">
        <f>SUM(J13:J22)</f>
        <v>109</v>
      </c>
      <c r="K23" s="8"/>
      <c r="L23" s="14">
        <f>SUM(L13:L22)</f>
        <v>11</v>
      </c>
    </row>
    <row r="24" spans="1:12" s="55" customFormat="1" ht="16.649999999999999" customHeight="1" x14ac:dyDescent="0.25">
      <c r="B24" s="56" t="s">
        <v>181</v>
      </c>
      <c r="D24" s="7">
        <v>-19</v>
      </c>
      <c r="E24" s="54"/>
      <c r="F24" s="7">
        <v>-12</v>
      </c>
      <c r="G24" s="54"/>
      <c r="H24" s="7">
        <v>15</v>
      </c>
      <c r="I24" s="54"/>
      <c r="J24" s="7">
        <v>-43</v>
      </c>
      <c r="K24" s="8"/>
      <c r="L24" s="7">
        <v>6</v>
      </c>
    </row>
    <row r="25" spans="1:12" s="55" customFormat="1" ht="16.649999999999999" customHeight="1" x14ac:dyDescent="0.25">
      <c r="B25" s="56" t="s">
        <v>113</v>
      </c>
      <c r="D25" s="7">
        <v>0</v>
      </c>
      <c r="E25" s="8"/>
      <c r="F25" s="7">
        <v>0</v>
      </c>
      <c r="G25" s="54"/>
      <c r="H25" s="7">
        <v>0</v>
      </c>
      <c r="I25" s="54"/>
      <c r="J25" s="7">
        <v>0</v>
      </c>
      <c r="K25" s="8"/>
      <c r="L25" s="7">
        <v>41</v>
      </c>
    </row>
    <row r="26" spans="1:12" s="55" customFormat="1" ht="16.649999999999999" customHeight="1" x14ac:dyDescent="0.25">
      <c r="B26" s="56" t="s">
        <v>215</v>
      </c>
      <c r="D26" s="7">
        <v>0</v>
      </c>
      <c r="E26" s="8"/>
      <c r="F26" s="7">
        <v>0</v>
      </c>
      <c r="G26" s="54"/>
      <c r="H26" s="7">
        <v>289</v>
      </c>
      <c r="I26" s="54"/>
      <c r="J26" s="7">
        <v>0</v>
      </c>
      <c r="K26" s="8"/>
      <c r="L26" s="7">
        <v>290</v>
      </c>
    </row>
    <row r="27" spans="1:12" s="55" customFormat="1" ht="16.649999999999999" customHeight="1" x14ac:dyDescent="0.25">
      <c r="B27" s="56" t="s">
        <v>114</v>
      </c>
      <c r="D27" s="7">
        <v>-1</v>
      </c>
      <c r="E27" s="8"/>
      <c r="F27" s="7">
        <v>0</v>
      </c>
      <c r="G27" s="54"/>
      <c r="H27" s="7">
        <v>-4</v>
      </c>
      <c r="I27" s="54"/>
      <c r="J27" s="7">
        <v>-5</v>
      </c>
      <c r="K27" s="8"/>
      <c r="L27" s="7">
        <v>-9</v>
      </c>
    </row>
    <row r="28" spans="1:12" s="55" customFormat="1" ht="16.649999999999999" customHeight="1" x14ac:dyDescent="0.25">
      <c r="B28" s="56" t="s">
        <v>115</v>
      </c>
      <c r="D28" s="14">
        <f>SUM(D23:D27)</f>
        <v>13</v>
      </c>
      <c r="E28" s="54"/>
      <c r="F28" s="14">
        <f>SUM(F23:F27)</f>
        <v>62</v>
      </c>
      <c r="G28" s="54"/>
      <c r="H28" s="14">
        <f>SUM(H23:H27)</f>
        <v>251</v>
      </c>
      <c r="I28" s="54"/>
      <c r="J28" s="14">
        <f>SUM(J23:J27)</f>
        <v>61</v>
      </c>
      <c r="K28" s="8"/>
      <c r="L28" s="14">
        <f>SUM(L23:L27)</f>
        <v>339</v>
      </c>
    </row>
    <row r="29" spans="1:12" s="55" customFormat="1" ht="16.649999999999999" customHeight="1" thickBot="1" x14ac:dyDescent="0.3">
      <c r="A29" s="65" t="s">
        <v>116</v>
      </c>
      <c r="B29" s="63"/>
      <c r="D29" s="4">
        <f>D28+D11</f>
        <v>215</v>
      </c>
      <c r="E29" s="54"/>
      <c r="F29" s="4">
        <f>F28+F11</f>
        <v>212</v>
      </c>
      <c r="G29" s="54"/>
      <c r="H29" s="4">
        <f>H28+H11</f>
        <v>207</v>
      </c>
      <c r="I29" s="54"/>
      <c r="J29" s="4">
        <f>J28+J11</f>
        <v>835</v>
      </c>
      <c r="K29" s="5"/>
      <c r="L29" s="4">
        <f>L28+L11</f>
        <v>797</v>
      </c>
    </row>
    <row r="30" spans="1:12" s="55" customFormat="1" ht="16.649999999999999" customHeight="1" thickTop="1" x14ac:dyDescent="0.25">
      <c r="A30" s="65" t="s">
        <v>117</v>
      </c>
      <c r="B30" s="63"/>
      <c r="D30" s="29">
        <v>1.2110311750599501</v>
      </c>
      <c r="E30" s="54"/>
      <c r="F30" s="29">
        <v>0.89820359281437101</v>
      </c>
      <c r="G30" s="54"/>
      <c r="H30" s="29">
        <v>-0.26747720364741601</v>
      </c>
      <c r="I30" s="54"/>
      <c r="J30" s="29">
        <v>4.6347305389221596</v>
      </c>
      <c r="K30" s="30"/>
      <c r="L30" s="29">
        <v>2.7310673822301701</v>
      </c>
    </row>
    <row r="31" spans="1:12" s="55" customFormat="1" ht="27.45" hidden="1" customHeight="1" x14ac:dyDescent="0.25">
      <c r="A31" s="56" t="s">
        <v>118</v>
      </c>
      <c r="D31" s="7">
        <v>0</v>
      </c>
      <c r="E31" s="54"/>
      <c r="F31" s="7">
        <v>0</v>
      </c>
      <c r="G31" s="54"/>
      <c r="H31" s="7">
        <v>0</v>
      </c>
      <c r="I31" s="54"/>
      <c r="J31" s="7">
        <v>0</v>
      </c>
      <c r="K31" s="8"/>
      <c r="L31" s="7">
        <v>0</v>
      </c>
    </row>
    <row r="32" spans="1:12" s="55" customFormat="1" ht="16.649999999999999" customHeight="1" x14ac:dyDescent="0.25">
      <c r="B32" s="56" t="s">
        <v>119</v>
      </c>
      <c r="D32" s="31">
        <f>D28/D35</f>
        <v>7.7937649880095924E-2</v>
      </c>
      <c r="E32" s="54"/>
      <c r="F32" s="31">
        <f>F28/F35</f>
        <v>0.3712574850299401</v>
      </c>
      <c r="G32" s="54"/>
      <c r="H32" s="31">
        <f>H28/H35+0.01</f>
        <v>1.5120945541591861</v>
      </c>
      <c r="I32" s="54"/>
      <c r="J32" s="31">
        <f>J28/J35</f>
        <v>0.3652694610778443</v>
      </c>
      <c r="K32" s="32"/>
      <c r="L32" s="31">
        <f>L28/L35</f>
        <v>2.0214669051878356</v>
      </c>
    </row>
    <row r="33" spans="1:12" s="55" customFormat="1" ht="16.649999999999999" customHeight="1" thickBot="1" x14ac:dyDescent="0.3">
      <c r="A33" s="65" t="s">
        <v>120</v>
      </c>
      <c r="B33" s="63"/>
      <c r="D33" s="33">
        <f>+D29/D35</f>
        <v>1.2889688249400479</v>
      </c>
      <c r="E33" s="54"/>
      <c r="F33" s="33">
        <f>SUM(F30:F32)</f>
        <v>1.2694610778443112</v>
      </c>
      <c r="G33" s="54"/>
      <c r="H33" s="33">
        <f>SUM(H30:H32)</f>
        <v>1.2446173505117701</v>
      </c>
      <c r="I33" s="54"/>
      <c r="J33" s="33">
        <f>SUM(J30:J32)</f>
        <v>5.0000000000000036</v>
      </c>
      <c r="K33" s="30"/>
      <c r="L33" s="33">
        <f>SUM(L30:L32)</f>
        <v>4.7525342874180057</v>
      </c>
    </row>
    <row r="34" spans="1:12" s="55" customFormat="1" ht="16.649999999999999" customHeight="1" thickTop="1" x14ac:dyDescent="0.25">
      <c r="D34" s="54"/>
      <c r="E34" s="54"/>
      <c r="F34" s="54"/>
      <c r="G34" s="54"/>
      <c r="H34" s="54"/>
      <c r="I34" s="54"/>
      <c r="J34" s="59"/>
      <c r="K34" s="59"/>
      <c r="L34" s="59"/>
    </row>
    <row r="35" spans="1:12" s="55" customFormat="1" x14ac:dyDescent="0.25">
      <c r="A35" s="65" t="s">
        <v>203</v>
      </c>
      <c r="B35" s="63"/>
      <c r="D35" s="25">
        <v>166.8</v>
      </c>
      <c r="E35" s="54"/>
      <c r="F35" s="25">
        <v>167</v>
      </c>
      <c r="G35" s="54"/>
      <c r="H35" s="25">
        <v>167.1</v>
      </c>
      <c r="I35" s="54"/>
      <c r="J35" s="25">
        <v>167</v>
      </c>
      <c r="K35" s="8"/>
      <c r="L35" s="34">
        <v>167.7</v>
      </c>
    </row>
    <row r="36" spans="1:12" s="55" customFormat="1" ht="16.649999999999999" customHeight="1" x14ac:dyDescent="0.25"/>
    <row r="37" spans="1:12" s="55" customFormat="1" ht="27.45" customHeight="1" x14ac:dyDescent="0.25">
      <c r="A37" s="66" t="s">
        <v>121</v>
      </c>
      <c r="B37" s="63"/>
      <c r="C37" s="63"/>
      <c r="D37" s="63"/>
      <c r="E37" s="63"/>
      <c r="F37" s="63"/>
      <c r="G37" s="63"/>
      <c r="H37" s="63"/>
      <c r="I37" s="63"/>
      <c r="J37" s="63"/>
      <c r="K37" s="63"/>
      <c r="L37" s="63"/>
    </row>
    <row r="38" spans="1:12" s="55" customFormat="1" ht="18.600000000000001" customHeight="1" x14ac:dyDescent="0.25">
      <c r="A38" s="63"/>
      <c r="B38" s="63"/>
      <c r="C38" s="63"/>
      <c r="D38" s="63"/>
      <c r="E38" s="63"/>
      <c r="F38" s="63"/>
      <c r="G38" s="63"/>
      <c r="H38" s="63"/>
      <c r="I38" s="63"/>
    </row>
    <row r="39" spans="1:12" s="55" customFormat="1" ht="33.6" customHeight="1" x14ac:dyDescent="0.25">
      <c r="A39" s="66" t="s">
        <v>177</v>
      </c>
      <c r="B39" s="63"/>
      <c r="C39" s="63"/>
      <c r="D39" s="63"/>
      <c r="E39" s="63"/>
      <c r="F39" s="63"/>
      <c r="G39" s="63"/>
      <c r="H39" s="63"/>
      <c r="I39" s="63"/>
      <c r="J39" s="63"/>
      <c r="K39" s="63"/>
      <c r="L39" s="63"/>
    </row>
    <row r="40" spans="1:12" s="55" customFormat="1" ht="18.600000000000001" customHeight="1" x14ac:dyDescent="0.25">
      <c r="A40" s="63"/>
      <c r="B40" s="63"/>
      <c r="C40" s="63"/>
      <c r="D40" s="63"/>
      <c r="E40" s="63"/>
      <c r="F40" s="63"/>
      <c r="G40" s="63"/>
      <c r="H40" s="63"/>
      <c r="I40" s="63"/>
    </row>
    <row r="41" spans="1:12" s="55" customFormat="1" ht="78.599999999999994" customHeight="1" x14ac:dyDescent="0.25">
      <c r="A41" s="66" t="s">
        <v>208</v>
      </c>
      <c r="B41" s="63"/>
      <c r="C41" s="63"/>
      <c r="D41" s="63"/>
      <c r="E41" s="63"/>
      <c r="F41" s="63"/>
      <c r="G41" s="63"/>
      <c r="H41" s="63"/>
      <c r="I41" s="63"/>
      <c r="J41" s="63"/>
      <c r="K41" s="63"/>
      <c r="L41" s="63"/>
    </row>
    <row r="42" spans="1:12" s="55" customFormat="1" ht="18.600000000000001" customHeight="1" x14ac:dyDescent="0.25">
      <c r="A42" s="63"/>
      <c r="B42" s="63"/>
      <c r="C42" s="63"/>
      <c r="D42" s="63"/>
      <c r="E42" s="63"/>
      <c r="F42" s="63"/>
      <c r="G42" s="63"/>
      <c r="H42" s="63"/>
      <c r="I42" s="63"/>
    </row>
    <row r="43" spans="1:12" s="55" customFormat="1" ht="91.2" customHeight="1" x14ac:dyDescent="0.25">
      <c r="A43" s="66" t="s">
        <v>209</v>
      </c>
      <c r="B43" s="63"/>
      <c r="C43" s="63"/>
      <c r="D43" s="63"/>
      <c r="E43" s="63"/>
      <c r="F43" s="63"/>
      <c r="G43" s="63"/>
      <c r="H43" s="63"/>
      <c r="I43" s="63"/>
      <c r="J43" s="63"/>
      <c r="K43" s="63"/>
      <c r="L43" s="63"/>
    </row>
    <row r="44" spans="1:12" s="55" customFormat="1" ht="18.600000000000001" customHeight="1" x14ac:dyDescent="0.25"/>
    <row r="45" spans="1:12" s="55" customFormat="1" ht="39.6" customHeight="1" x14ac:dyDescent="0.25">
      <c r="A45" s="66" t="s">
        <v>210</v>
      </c>
      <c r="B45" s="63"/>
      <c r="C45" s="63"/>
      <c r="D45" s="63"/>
      <c r="E45" s="63"/>
      <c r="F45" s="63"/>
      <c r="G45" s="63"/>
      <c r="H45" s="63"/>
      <c r="I45" s="63"/>
      <c r="J45" s="63"/>
      <c r="K45" s="63"/>
      <c r="L45" s="63"/>
    </row>
    <row r="47" spans="1:12" s="55" customFormat="1" ht="27.45" customHeight="1" x14ac:dyDescent="0.25">
      <c r="A47" s="66" t="s">
        <v>211</v>
      </c>
      <c r="B47" s="63"/>
      <c r="C47" s="63"/>
      <c r="D47" s="63"/>
      <c r="E47" s="63"/>
      <c r="F47" s="63"/>
      <c r="G47" s="63"/>
      <c r="H47" s="63"/>
      <c r="I47" s="63"/>
      <c r="J47" s="63"/>
      <c r="K47" s="63"/>
      <c r="L47" s="63"/>
    </row>
    <row r="48" spans="1:12" s="55" customFormat="1" ht="18.600000000000001" customHeight="1" x14ac:dyDescent="0.25">
      <c r="A48" s="63"/>
      <c r="B48" s="63"/>
      <c r="C48" s="63"/>
      <c r="D48" s="63"/>
      <c r="E48" s="63"/>
      <c r="F48" s="63"/>
      <c r="G48" s="63"/>
      <c r="H48" s="63"/>
      <c r="I48" s="63"/>
    </row>
    <row r="49" spans="1:13" s="55" customFormat="1" ht="39.15" customHeight="1" x14ac:dyDescent="0.25">
      <c r="A49" s="66" t="s">
        <v>212</v>
      </c>
      <c r="B49" s="63"/>
      <c r="C49" s="63"/>
      <c r="D49" s="63"/>
      <c r="E49" s="63"/>
      <c r="F49" s="63"/>
      <c r="G49" s="63"/>
      <c r="H49" s="63"/>
      <c r="I49" s="63"/>
      <c r="J49" s="63"/>
      <c r="K49" s="63"/>
      <c r="L49" s="63"/>
    </row>
    <row r="50" spans="1:13" s="55" customFormat="1" ht="18.600000000000001" customHeight="1" x14ac:dyDescent="0.25">
      <c r="A50" s="63"/>
      <c r="B50" s="63"/>
      <c r="C50" s="63"/>
      <c r="D50" s="63"/>
      <c r="E50" s="63"/>
      <c r="F50" s="63"/>
      <c r="G50" s="63"/>
      <c r="H50" s="63"/>
      <c r="I50" s="63"/>
    </row>
    <row r="51" spans="1:13" s="55" customFormat="1" ht="37.200000000000003" customHeight="1" x14ac:dyDescent="0.25">
      <c r="A51" s="66" t="s">
        <v>213</v>
      </c>
      <c r="B51" s="63"/>
      <c r="C51" s="63"/>
      <c r="D51" s="63"/>
      <c r="E51" s="63"/>
      <c r="F51" s="63"/>
      <c r="G51" s="63"/>
      <c r="H51" s="63"/>
      <c r="I51" s="63"/>
      <c r="J51" s="63"/>
      <c r="K51" s="63"/>
      <c r="L51" s="63"/>
    </row>
    <row r="52" spans="1:13" s="55" customFormat="1" ht="18.600000000000001" customHeight="1" x14ac:dyDescent="0.25">
      <c r="A52" s="63"/>
      <c r="B52" s="63"/>
      <c r="C52" s="63"/>
      <c r="D52" s="63"/>
      <c r="E52" s="63"/>
      <c r="F52" s="63"/>
      <c r="G52" s="63"/>
      <c r="H52" s="63"/>
      <c r="I52" s="63"/>
    </row>
    <row r="53" spans="1:13" s="55" customFormat="1" x14ac:dyDescent="0.25">
      <c r="A53" s="66" t="s">
        <v>214</v>
      </c>
      <c r="B53" s="63"/>
      <c r="C53" s="63"/>
      <c r="D53" s="63"/>
      <c r="E53" s="63"/>
      <c r="F53" s="63"/>
      <c r="G53" s="63"/>
      <c r="H53" s="63"/>
      <c r="I53" s="63"/>
      <c r="J53" s="63"/>
      <c r="K53" s="63"/>
      <c r="L53" s="63"/>
    </row>
    <row r="54" spans="1:13" s="55" customFormat="1" ht="18.600000000000001" customHeight="1" x14ac:dyDescent="0.25">
      <c r="A54" s="63"/>
      <c r="B54" s="63"/>
      <c r="C54" s="63"/>
      <c r="D54" s="63"/>
      <c r="E54" s="63"/>
      <c r="F54" s="63"/>
      <c r="G54" s="63"/>
      <c r="H54" s="63"/>
      <c r="I54" s="63"/>
    </row>
    <row r="55" spans="1:13" s="55" customFormat="1" ht="70.8" customHeight="1" x14ac:dyDescent="0.25">
      <c r="A55" s="66" t="s">
        <v>219</v>
      </c>
      <c r="B55" s="63"/>
      <c r="C55" s="63"/>
      <c r="D55" s="63"/>
      <c r="E55" s="63"/>
      <c r="F55" s="63"/>
      <c r="G55" s="63"/>
      <c r="H55" s="63"/>
      <c r="I55" s="63"/>
      <c r="J55" s="63"/>
      <c r="K55" s="63"/>
      <c r="L55" s="63"/>
      <c r="M55" s="13"/>
    </row>
    <row r="56" spans="1:13" s="55" customFormat="1" ht="18.600000000000001" customHeight="1" x14ac:dyDescent="0.25"/>
    <row r="57" spans="1:13" s="55" customFormat="1" ht="63.6" customHeight="1" x14ac:dyDescent="0.25">
      <c r="A57" s="66" t="s">
        <v>228</v>
      </c>
      <c r="B57" s="63"/>
      <c r="C57" s="63"/>
      <c r="D57" s="63"/>
      <c r="E57" s="63"/>
      <c r="F57" s="63"/>
      <c r="G57" s="63"/>
      <c r="H57" s="63"/>
      <c r="I57" s="63"/>
      <c r="J57" s="63"/>
      <c r="K57" s="63"/>
      <c r="L57" s="63"/>
    </row>
    <row r="58" spans="1:13" s="55" customFormat="1" ht="18.600000000000001" customHeight="1" x14ac:dyDescent="0.25">
      <c r="A58" s="63"/>
      <c r="B58" s="63"/>
      <c r="C58" s="63"/>
      <c r="D58" s="63"/>
      <c r="E58" s="63"/>
      <c r="F58" s="63"/>
      <c r="G58" s="63"/>
      <c r="H58" s="63"/>
      <c r="I58" s="63"/>
    </row>
    <row r="59" spans="1:13" s="55" customFormat="1" ht="34.799999999999997" customHeight="1" x14ac:dyDescent="0.25">
      <c r="A59" s="66" t="s">
        <v>220</v>
      </c>
      <c r="B59" s="63"/>
      <c r="C59" s="63"/>
      <c r="D59" s="63"/>
      <c r="E59" s="63"/>
      <c r="F59" s="63"/>
      <c r="G59" s="63"/>
      <c r="H59" s="63"/>
      <c r="I59" s="63"/>
      <c r="J59" s="63"/>
      <c r="K59" s="63"/>
      <c r="L59" s="63"/>
    </row>
    <row r="60" spans="1:13" s="55" customFormat="1" ht="16.649999999999999" customHeight="1" x14ac:dyDescent="0.25">
      <c r="A60" s="63"/>
      <c r="B60" s="63"/>
      <c r="C60" s="63"/>
      <c r="D60" s="63"/>
      <c r="E60" s="63"/>
      <c r="F60" s="63"/>
      <c r="G60" s="63"/>
      <c r="H60" s="63"/>
      <c r="I60" s="63"/>
    </row>
    <row r="61" spans="1:13" s="55" customFormat="1" x14ac:dyDescent="0.25">
      <c r="A61" s="13"/>
    </row>
    <row r="62" spans="1:13" s="55" customFormat="1" ht="16.649999999999999" customHeight="1" x14ac:dyDescent="0.25"/>
    <row r="63" spans="1:13" s="55" customFormat="1" ht="16.649999999999999" customHeight="1" x14ac:dyDescent="0.25"/>
    <row r="64" spans="1:13" s="55" customFormat="1" ht="16.649999999999999" customHeight="1" x14ac:dyDescent="0.25"/>
    <row r="65" s="55" customFormat="1" ht="16.649999999999999" customHeight="1" x14ac:dyDescent="0.25"/>
    <row r="66" s="55" customFormat="1" ht="16.649999999999999" customHeight="1" x14ac:dyDescent="0.25"/>
    <row r="67" s="55" customFormat="1" ht="16.649999999999999" customHeight="1" x14ac:dyDescent="0.25"/>
    <row r="68" s="55" customFormat="1" ht="16.649999999999999" customHeight="1" x14ac:dyDescent="0.25"/>
    <row r="69" s="55" customFormat="1" ht="16.649999999999999" customHeight="1" x14ac:dyDescent="0.25"/>
  </sheetData>
  <mergeCells count="34">
    <mergeCell ref="A40:I40"/>
    <mergeCell ref="A42:I42"/>
    <mergeCell ref="A48:I48"/>
    <mergeCell ref="A45:L45"/>
    <mergeCell ref="A41:L41"/>
    <mergeCell ref="A43:L43"/>
    <mergeCell ref="A55:L55"/>
    <mergeCell ref="A49:L49"/>
    <mergeCell ref="A47:L47"/>
    <mergeCell ref="A60:I60"/>
    <mergeCell ref="A57:L57"/>
    <mergeCell ref="A53:L53"/>
    <mergeCell ref="A59:L59"/>
    <mergeCell ref="A51:L51"/>
    <mergeCell ref="A50:I50"/>
    <mergeCell ref="A52:I52"/>
    <mergeCell ref="A54:I54"/>
    <mergeCell ref="A58:I58"/>
    <mergeCell ref="A30:B30"/>
    <mergeCell ref="A33:B33"/>
    <mergeCell ref="A37:L37"/>
    <mergeCell ref="A39:L39"/>
    <mergeCell ref="A38:I38"/>
    <mergeCell ref="A35:B35"/>
    <mergeCell ref="A1:L1"/>
    <mergeCell ref="J7:L7"/>
    <mergeCell ref="A11:B11"/>
    <mergeCell ref="A12:B12"/>
    <mergeCell ref="A29:B29"/>
    <mergeCell ref="D7:H7"/>
    <mergeCell ref="A4:L4"/>
    <mergeCell ref="A3:L3"/>
    <mergeCell ref="A2:L2"/>
    <mergeCell ref="A5:L5"/>
  </mergeCells>
  <pageMargins left="0.75" right="0.75" top="1" bottom="1" header="0.5" footer="0.5"/>
  <pageSetup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Ruler="0" zoomScaleNormal="100" workbookViewId="0">
      <selection activeCell="A40" sqref="A40:L40"/>
    </sheetView>
  </sheetViews>
  <sheetFormatPr defaultColWidth="13.33203125" defaultRowHeight="13.2" x14ac:dyDescent="0.25"/>
  <cols>
    <col min="1" max="1" width="3.6640625" style="55" customWidth="1"/>
    <col min="2" max="2" width="50.6640625" style="55" customWidth="1"/>
    <col min="3" max="3" width="1.6640625" style="55" customWidth="1"/>
    <col min="4" max="4" width="18.109375" style="55" customWidth="1"/>
    <col min="5" max="5" width="1.6640625" style="55" customWidth="1"/>
    <col min="6" max="6" width="18.109375" style="55" customWidth="1"/>
    <col min="7" max="7" width="1.6640625" style="55" customWidth="1"/>
    <col min="8" max="8" width="18.109375" style="55" customWidth="1"/>
    <col min="9" max="9" width="1.6640625" style="55" customWidth="1"/>
    <col min="10" max="10" width="20.109375" style="55" customWidth="1"/>
    <col min="11" max="11" width="1.88671875" style="55" customWidth="1"/>
    <col min="12" max="12" width="21.44140625" style="55" customWidth="1"/>
    <col min="13" max="21" width="20.109375" style="55" customWidth="1"/>
    <col min="22" max="16384" width="13.33203125" style="55"/>
  </cols>
  <sheetData>
    <row r="1" spans="1:12" s="55" customFormat="1" ht="16.649999999999999" customHeight="1" x14ac:dyDescent="0.25">
      <c r="A1" s="62" t="s">
        <v>0</v>
      </c>
      <c r="B1" s="63"/>
      <c r="C1" s="63"/>
      <c r="D1" s="63"/>
      <c r="E1" s="63"/>
      <c r="F1" s="63"/>
      <c r="G1" s="63"/>
      <c r="H1" s="63"/>
      <c r="I1" s="63"/>
      <c r="J1" s="63"/>
      <c r="K1" s="63"/>
      <c r="L1" s="63"/>
    </row>
    <row r="2" spans="1:12" s="55" customFormat="1" ht="16.649999999999999" customHeight="1" x14ac:dyDescent="0.25">
      <c r="A2" s="62" t="s">
        <v>183</v>
      </c>
      <c r="B2" s="63"/>
      <c r="C2" s="63"/>
      <c r="D2" s="63"/>
      <c r="E2" s="63"/>
      <c r="F2" s="63"/>
      <c r="G2" s="63"/>
      <c r="H2" s="63"/>
      <c r="I2" s="63"/>
      <c r="J2" s="63"/>
      <c r="K2" s="63"/>
      <c r="L2" s="63"/>
    </row>
    <row r="3" spans="1:12" s="55" customFormat="1" ht="16.649999999999999" customHeight="1" x14ac:dyDescent="0.25">
      <c r="A3" s="62" t="s">
        <v>105</v>
      </c>
      <c r="B3" s="63"/>
      <c r="C3" s="63"/>
      <c r="D3" s="63"/>
      <c r="E3" s="63"/>
      <c r="F3" s="63"/>
      <c r="G3" s="63"/>
      <c r="H3" s="63"/>
      <c r="I3" s="63"/>
      <c r="J3" s="63"/>
      <c r="K3" s="63"/>
      <c r="L3" s="63"/>
    </row>
    <row r="4" spans="1:12" s="55" customFormat="1" ht="16.649999999999999" customHeight="1" x14ac:dyDescent="0.25">
      <c r="A4" s="62" t="s">
        <v>44</v>
      </c>
      <c r="B4" s="63"/>
      <c r="C4" s="63"/>
      <c r="D4" s="63"/>
      <c r="E4" s="63"/>
      <c r="F4" s="63"/>
      <c r="G4" s="63"/>
      <c r="H4" s="63"/>
      <c r="I4" s="63"/>
      <c r="J4" s="63"/>
      <c r="K4" s="63"/>
      <c r="L4" s="63"/>
    </row>
    <row r="5" spans="1:12" s="55" customFormat="1" ht="16.649999999999999" customHeight="1" x14ac:dyDescent="0.25">
      <c r="A5" s="62" t="s">
        <v>2</v>
      </c>
      <c r="B5" s="63"/>
      <c r="C5" s="63"/>
      <c r="D5" s="63"/>
      <c r="E5" s="63"/>
      <c r="F5" s="63"/>
      <c r="G5" s="63"/>
      <c r="H5" s="63"/>
      <c r="I5" s="63"/>
      <c r="J5" s="63"/>
      <c r="K5" s="63"/>
      <c r="L5" s="63"/>
    </row>
    <row r="6" spans="1:12" s="55" customFormat="1" ht="16.649999999999999" customHeight="1" x14ac:dyDescent="0.25"/>
    <row r="7" spans="1:12" s="55" customFormat="1" ht="16.649999999999999" customHeight="1" x14ac:dyDescent="0.25">
      <c r="D7" s="64" t="s">
        <v>106</v>
      </c>
      <c r="E7" s="63"/>
      <c r="F7" s="63"/>
      <c r="G7" s="63"/>
      <c r="H7" s="63"/>
      <c r="J7" s="64" t="s">
        <v>4</v>
      </c>
      <c r="K7" s="64"/>
      <c r="L7" s="64"/>
    </row>
    <row r="8" spans="1:12" s="55" customFormat="1" ht="16.649999999999999" customHeight="1" x14ac:dyDescent="0.25">
      <c r="D8" s="47">
        <v>43830</v>
      </c>
      <c r="E8" s="48"/>
      <c r="F8" s="47">
        <v>43738</v>
      </c>
      <c r="G8" s="48"/>
      <c r="H8" s="47">
        <v>43465</v>
      </c>
      <c r="J8" s="47">
        <v>43830</v>
      </c>
      <c r="K8" s="48"/>
      <c r="L8" s="47">
        <v>43465</v>
      </c>
    </row>
    <row r="9" spans="1:12" s="55" customFormat="1" ht="16.649999999999999" customHeight="1" x14ac:dyDescent="0.25">
      <c r="D9" s="41">
        <v>43830</v>
      </c>
      <c r="F9" s="41">
        <v>43738</v>
      </c>
      <c r="H9" s="41">
        <v>43465</v>
      </c>
      <c r="J9" s="41">
        <v>43830</v>
      </c>
      <c r="K9" s="13"/>
      <c r="L9" s="41">
        <v>43465</v>
      </c>
    </row>
    <row r="10" spans="1:12" s="55" customFormat="1" ht="16.649999999999999" customHeight="1" x14ac:dyDescent="0.25">
      <c r="A10" s="65" t="s">
        <v>122</v>
      </c>
      <c r="B10" s="63"/>
      <c r="D10" s="6">
        <v>260</v>
      </c>
      <c r="E10" s="54"/>
      <c r="F10" s="6">
        <v>226</v>
      </c>
      <c r="G10" s="54"/>
      <c r="H10" s="6">
        <v>241</v>
      </c>
      <c r="I10" s="58"/>
      <c r="J10" s="7">
        <v>1017</v>
      </c>
      <c r="K10" s="8"/>
      <c r="L10" s="7">
        <v>1028</v>
      </c>
    </row>
    <row r="11" spans="1:12" s="55" customFormat="1" ht="16.649999999999999" customHeight="1" x14ac:dyDescent="0.25">
      <c r="A11" s="66" t="s">
        <v>108</v>
      </c>
      <c r="B11" s="63"/>
      <c r="D11" s="54"/>
      <c r="E11" s="54"/>
      <c r="F11" s="54"/>
      <c r="G11" s="54"/>
      <c r="H11" s="54"/>
      <c r="I11" s="54"/>
      <c r="J11" s="54"/>
      <c r="K11" s="54"/>
      <c r="L11" s="54"/>
    </row>
    <row r="12" spans="1:12" s="55" customFormat="1" ht="16.649999999999999" customHeight="1" x14ac:dyDescent="0.25">
      <c r="B12" s="56" t="s">
        <v>109</v>
      </c>
      <c r="D12" s="7">
        <v>25</v>
      </c>
      <c r="E12" s="54"/>
      <c r="F12" s="7">
        <v>25</v>
      </c>
      <c r="G12" s="54"/>
      <c r="H12" s="7">
        <v>26</v>
      </c>
      <c r="I12" s="54"/>
      <c r="J12" s="7">
        <v>101</v>
      </c>
      <c r="K12" s="8"/>
      <c r="L12" s="7">
        <v>109</v>
      </c>
    </row>
    <row r="13" spans="1:12" s="55" customFormat="1" ht="16.649999999999999" customHeight="1" x14ac:dyDescent="0.25">
      <c r="B13" s="56" t="s">
        <v>191</v>
      </c>
      <c r="D13" s="7">
        <v>5</v>
      </c>
      <c r="E13" s="54"/>
      <c r="F13" s="7">
        <v>10</v>
      </c>
      <c r="G13" s="54"/>
      <c r="H13" s="7">
        <v>14</v>
      </c>
      <c r="I13" s="54"/>
      <c r="J13" s="7">
        <v>30</v>
      </c>
      <c r="K13" s="8"/>
      <c r="L13" s="7">
        <v>21</v>
      </c>
    </row>
    <row r="14" spans="1:12" s="55" customFormat="1" ht="16.649999999999999" customHeight="1" x14ac:dyDescent="0.25">
      <c r="B14" s="56" t="s">
        <v>192</v>
      </c>
      <c r="D14" s="7">
        <v>9</v>
      </c>
      <c r="E14" s="54"/>
      <c r="F14" s="7">
        <v>30</v>
      </c>
      <c r="G14" s="54"/>
      <c r="H14" s="7">
        <v>0</v>
      </c>
      <c r="I14" s="54"/>
      <c r="J14" s="7">
        <v>39</v>
      </c>
      <c r="K14" s="8"/>
      <c r="L14" s="7">
        <v>0</v>
      </c>
    </row>
    <row r="15" spans="1:12" s="55" customFormat="1" ht="16.649999999999999" customHeight="1" x14ac:dyDescent="0.25">
      <c r="B15" s="56" t="s">
        <v>194</v>
      </c>
      <c r="D15" s="7">
        <v>0</v>
      </c>
      <c r="E15" s="54"/>
      <c r="F15" s="7">
        <v>0</v>
      </c>
      <c r="G15" s="54"/>
      <c r="H15" s="7">
        <v>0</v>
      </c>
      <c r="I15" s="54"/>
      <c r="J15" s="7">
        <v>11</v>
      </c>
      <c r="K15" s="8"/>
      <c r="L15" s="7">
        <v>0</v>
      </c>
    </row>
    <row r="16" spans="1:12" s="55" customFormat="1" ht="16.649999999999999" customHeight="1" x14ac:dyDescent="0.25">
      <c r="B16" s="56" t="s">
        <v>195</v>
      </c>
      <c r="D16" s="7">
        <v>0</v>
      </c>
      <c r="E16" s="54"/>
      <c r="F16" s="7">
        <v>0</v>
      </c>
      <c r="G16" s="54"/>
      <c r="H16" s="7">
        <v>23</v>
      </c>
      <c r="I16" s="54"/>
      <c r="J16" s="7">
        <v>0</v>
      </c>
      <c r="K16" s="8"/>
      <c r="L16" s="7">
        <v>31</v>
      </c>
    </row>
    <row r="17" spans="1:13" s="55" customFormat="1" ht="16.649999999999999" customHeight="1" x14ac:dyDescent="0.25">
      <c r="B17" s="56" t="s">
        <v>196</v>
      </c>
      <c r="D17" s="7">
        <v>0</v>
      </c>
      <c r="E17" s="54"/>
      <c r="F17" s="7">
        <v>20</v>
      </c>
      <c r="G17" s="54"/>
      <c r="H17" s="7">
        <v>0</v>
      </c>
      <c r="I17" s="54"/>
      <c r="J17" s="7">
        <v>20</v>
      </c>
      <c r="K17" s="8"/>
      <c r="L17" s="7">
        <v>0</v>
      </c>
    </row>
    <row r="18" spans="1:13" s="55" customFormat="1" ht="16.649999999999999" customHeight="1" x14ac:dyDescent="0.25">
      <c r="B18" s="56" t="s">
        <v>197</v>
      </c>
      <c r="D18" s="7">
        <v>12</v>
      </c>
      <c r="E18" s="54"/>
      <c r="F18" s="7">
        <v>4</v>
      </c>
      <c r="G18" s="54"/>
      <c r="H18" s="7">
        <v>11</v>
      </c>
      <c r="I18" s="54"/>
      <c r="J18" s="7">
        <v>22</v>
      </c>
      <c r="K18" s="8"/>
      <c r="L18" s="7">
        <v>17</v>
      </c>
    </row>
    <row r="19" spans="1:13" s="55" customFormat="1" ht="16.649999999999999" customHeight="1" x14ac:dyDescent="0.25">
      <c r="B19" s="56" t="s">
        <v>123</v>
      </c>
      <c r="D19" s="16">
        <f>SUM(D12:D18)</f>
        <v>51</v>
      </c>
      <c r="E19" s="54"/>
      <c r="F19" s="16">
        <f>SUM(F12:F18)</f>
        <v>89</v>
      </c>
      <c r="G19" s="54"/>
      <c r="H19" s="16">
        <f>SUM(H12:H18)</f>
        <v>74</v>
      </c>
      <c r="I19" s="54"/>
      <c r="J19" s="16">
        <f>SUM(J12:J18)</f>
        <v>223</v>
      </c>
      <c r="K19" s="8"/>
      <c r="L19" s="16">
        <f>SUM(L12:L18)</f>
        <v>178</v>
      </c>
    </row>
    <row r="20" spans="1:13" s="55" customFormat="1" ht="16.649999999999999" customHeight="1" thickBot="1" x14ac:dyDescent="0.3">
      <c r="A20" s="67" t="s">
        <v>124</v>
      </c>
      <c r="B20" s="61"/>
      <c r="C20" s="54"/>
      <c r="D20" s="4">
        <f>D19+D10</f>
        <v>311</v>
      </c>
      <c r="E20" s="54"/>
      <c r="F20" s="4">
        <f>F19+F10</f>
        <v>315</v>
      </c>
      <c r="G20" s="54"/>
      <c r="H20" s="4">
        <f>H19+H10</f>
        <v>315</v>
      </c>
      <c r="I20" s="54"/>
      <c r="J20" s="4">
        <f>J19+J10</f>
        <v>1240</v>
      </c>
      <c r="K20" s="5"/>
      <c r="L20" s="4">
        <f>L19+L10</f>
        <v>1206</v>
      </c>
    </row>
    <row r="21" spans="1:13" s="55" customFormat="1" ht="16.649999999999999" customHeight="1" thickTop="1" x14ac:dyDescent="0.25">
      <c r="A21" s="68"/>
      <c r="B21" s="61"/>
      <c r="C21" s="54"/>
      <c r="D21" s="5"/>
      <c r="E21" s="54"/>
      <c r="F21" s="5"/>
      <c r="G21" s="54"/>
      <c r="H21" s="5"/>
      <c r="I21" s="54"/>
      <c r="J21" s="54"/>
      <c r="K21" s="54"/>
      <c r="L21" s="54"/>
    </row>
    <row r="22" spans="1:13" s="55" customFormat="1" ht="16.649999999999999" customHeight="1" x14ac:dyDescent="0.25">
      <c r="A22" s="67" t="s">
        <v>125</v>
      </c>
      <c r="B22" s="69"/>
      <c r="C22" s="54"/>
      <c r="D22" s="6">
        <v>646</v>
      </c>
      <c r="E22" s="54"/>
      <c r="F22" s="6">
        <v>632</v>
      </c>
      <c r="G22" s="54"/>
      <c r="H22" s="6">
        <v>645</v>
      </c>
      <c r="I22" s="58"/>
      <c r="J22" s="7">
        <v>2535</v>
      </c>
      <c r="K22" s="8"/>
      <c r="L22" s="7">
        <v>2526</v>
      </c>
      <c r="M22" s="2"/>
    </row>
    <row r="23" spans="1:13" s="55" customFormat="1" ht="16.649999999999999" customHeight="1" x14ac:dyDescent="0.25">
      <c r="A23" s="9"/>
      <c r="B23" s="54"/>
      <c r="C23" s="54"/>
      <c r="D23" s="54"/>
      <c r="E23" s="54"/>
      <c r="F23" s="54"/>
      <c r="G23" s="54"/>
      <c r="H23" s="54"/>
      <c r="I23" s="54"/>
      <c r="J23" s="54"/>
      <c r="K23" s="54"/>
      <c r="L23" s="54"/>
      <c r="M23" s="2"/>
    </row>
    <row r="24" spans="1:13" s="55" customFormat="1" ht="16.649999999999999" customHeight="1" x14ac:dyDescent="0.25">
      <c r="A24" s="67" t="s">
        <v>200</v>
      </c>
      <c r="B24" s="69"/>
      <c r="C24" s="54"/>
      <c r="D24" s="10">
        <f>D10/D22</f>
        <v>0.4024767801857585</v>
      </c>
      <c r="E24" s="10"/>
      <c r="F24" s="10">
        <f>F10/F22</f>
        <v>0.35759493670886078</v>
      </c>
      <c r="G24" s="10"/>
      <c r="H24" s="10">
        <f>H10/H22</f>
        <v>0.37364341085271319</v>
      </c>
      <c r="I24" s="10"/>
      <c r="J24" s="10">
        <f>J10/J22</f>
        <v>0.40118343195266271</v>
      </c>
      <c r="K24" s="10"/>
      <c r="L24" s="10">
        <f>L10/L22</f>
        <v>0.40696753760886778</v>
      </c>
      <c r="M24" s="2"/>
    </row>
    <row r="25" spans="1:13" s="55" customFormat="1" ht="16.649999999999999" customHeight="1" x14ac:dyDescent="0.25">
      <c r="A25" s="9"/>
      <c r="B25" s="54"/>
      <c r="C25" s="54"/>
      <c r="D25" s="54"/>
      <c r="E25" s="54"/>
      <c r="F25" s="54"/>
      <c r="G25" s="54"/>
      <c r="H25" s="54"/>
      <c r="I25" s="54"/>
      <c r="J25" s="54"/>
      <c r="K25" s="54"/>
      <c r="L25" s="54"/>
      <c r="M25" s="2"/>
    </row>
    <row r="26" spans="1:13" s="55" customFormat="1" ht="16.649999999999999" customHeight="1" x14ac:dyDescent="0.25">
      <c r="A26" s="67" t="s">
        <v>201</v>
      </c>
      <c r="B26" s="69"/>
      <c r="C26" s="54"/>
      <c r="D26" s="10">
        <f>D20/D22</f>
        <v>0.48142414860681115</v>
      </c>
      <c r="E26" s="10"/>
      <c r="F26" s="10">
        <f>F20/F22</f>
        <v>0.49841772151898733</v>
      </c>
      <c r="G26" s="10"/>
      <c r="H26" s="10">
        <f>H20/H22</f>
        <v>0.48837209302325579</v>
      </c>
      <c r="I26" s="10"/>
      <c r="J26" s="10">
        <f>J20/J22</f>
        <v>0.48915187376725838</v>
      </c>
      <c r="K26" s="10"/>
      <c r="L26" s="10">
        <f>L20/L22</f>
        <v>0.47743467933491684</v>
      </c>
      <c r="M26" s="2"/>
    </row>
    <row r="27" spans="1:13" s="55" customFormat="1" ht="27.45" customHeight="1" x14ac:dyDescent="0.25">
      <c r="A27" s="9"/>
      <c r="B27" s="54"/>
      <c r="C27" s="54"/>
      <c r="D27" s="54"/>
      <c r="E27" s="54"/>
      <c r="F27" s="54"/>
      <c r="G27" s="54"/>
      <c r="H27" s="54"/>
      <c r="I27" s="54"/>
      <c r="J27" s="54"/>
      <c r="K27" s="54"/>
      <c r="L27" s="7"/>
    </row>
    <row r="28" spans="1:13" s="55" customFormat="1" ht="27.45" customHeight="1" x14ac:dyDescent="0.25">
      <c r="A28" s="70" t="s">
        <v>121</v>
      </c>
      <c r="B28" s="71"/>
      <c r="C28" s="71"/>
      <c r="D28" s="71"/>
      <c r="E28" s="71"/>
      <c r="F28" s="71"/>
      <c r="G28" s="71"/>
      <c r="H28" s="71"/>
      <c r="I28" s="71"/>
      <c r="J28" s="71"/>
      <c r="K28" s="71"/>
      <c r="L28" s="71"/>
    </row>
    <row r="29" spans="1:13" s="55" customFormat="1" ht="18.600000000000001" customHeight="1" x14ac:dyDescent="0.25">
      <c r="A29" s="2"/>
      <c r="B29" s="42"/>
      <c r="C29" s="42"/>
      <c r="D29" s="42"/>
      <c r="E29" s="42"/>
      <c r="F29" s="42"/>
      <c r="G29" s="42"/>
      <c r="H29" s="42"/>
      <c r="I29" s="42"/>
    </row>
    <row r="30" spans="1:13" s="55" customFormat="1" ht="39" customHeight="1" x14ac:dyDescent="0.25">
      <c r="A30" s="70" t="s">
        <v>222</v>
      </c>
      <c r="B30" s="71"/>
      <c r="C30" s="71"/>
      <c r="D30" s="71"/>
      <c r="E30" s="71"/>
      <c r="F30" s="71"/>
      <c r="G30" s="71"/>
      <c r="H30" s="71"/>
      <c r="I30" s="71"/>
      <c r="J30" s="71"/>
      <c r="K30" s="71"/>
      <c r="L30" s="71"/>
    </row>
    <row r="31" spans="1:13" s="55" customFormat="1" ht="18.600000000000001" customHeight="1" x14ac:dyDescent="0.25">
      <c r="A31" s="2"/>
      <c r="B31" s="42"/>
      <c r="C31" s="42"/>
      <c r="D31" s="42"/>
      <c r="E31" s="42"/>
      <c r="F31" s="42"/>
      <c r="G31" s="42"/>
      <c r="H31" s="42"/>
      <c r="I31" s="42"/>
    </row>
    <row r="32" spans="1:13" s="55" customFormat="1" ht="69" customHeight="1" x14ac:dyDescent="0.25">
      <c r="A32" s="66" t="s">
        <v>208</v>
      </c>
      <c r="B32" s="63"/>
      <c r="C32" s="63"/>
      <c r="D32" s="63"/>
      <c r="E32" s="63"/>
      <c r="F32" s="63"/>
      <c r="G32" s="63"/>
      <c r="H32" s="63"/>
      <c r="I32" s="63"/>
      <c r="J32" s="63"/>
      <c r="K32" s="63"/>
      <c r="L32" s="63"/>
    </row>
    <row r="33" spans="1:13" s="55" customFormat="1" ht="18.600000000000001" customHeight="1" x14ac:dyDescent="0.25">
      <c r="A33" s="70"/>
      <c r="B33" s="71"/>
      <c r="C33" s="71"/>
      <c r="D33" s="71"/>
      <c r="E33" s="71"/>
      <c r="F33" s="71"/>
      <c r="G33" s="71"/>
      <c r="H33" s="71"/>
      <c r="I33" s="71"/>
      <c r="J33" s="71"/>
      <c r="K33" s="71"/>
      <c r="L33" s="71"/>
    </row>
    <row r="34" spans="1:13" s="55" customFormat="1" ht="35.4" customHeight="1" x14ac:dyDescent="0.25">
      <c r="A34" s="66" t="s">
        <v>216</v>
      </c>
      <c r="B34" s="63"/>
      <c r="C34" s="63"/>
      <c r="D34" s="63"/>
      <c r="E34" s="63"/>
      <c r="F34" s="63"/>
      <c r="G34" s="63"/>
      <c r="H34" s="63"/>
      <c r="I34" s="63"/>
      <c r="J34" s="63"/>
      <c r="K34" s="63"/>
      <c r="L34" s="63"/>
    </row>
    <row r="35" spans="1:13" s="55" customFormat="1" ht="18.600000000000001" customHeight="1" x14ac:dyDescent="0.25">
      <c r="A35" s="63"/>
      <c r="B35" s="63"/>
      <c r="C35" s="63"/>
      <c r="D35" s="63"/>
      <c r="E35" s="63"/>
      <c r="F35" s="63"/>
      <c r="G35" s="63"/>
      <c r="H35" s="63"/>
      <c r="I35" s="63"/>
    </row>
    <row r="36" spans="1:13" s="55" customFormat="1" ht="37.200000000000003" customHeight="1" x14ac:dyDescent="0.25">
      <c r="A36" s="66" t="s">
        <v>217</v>
      </c>
      <c r="B36" s="63"/>
      <c r="C36" s="63"/>
      <c r="D36" s="63"/>
      <c r="E36" s="63"/>
      <c r="F36" s="63"/>
      <c r="G36" s="63"/>
      <c r="H36" s="63"/>
      <c r="I36" s="63"/>
      <c r="J36" s="63"/>
      <c r="K36" s="63"/>
      <c r="L36" s="63"/>
    </row>
    <row r="37" spans="1:13" s="55" customFormat="1" ht="18.600000000000001" customHeight="1" x14ac:dyDescent="0.25">
      <c r="A37" s="70"/>
      <c r="B37" s="71"/>
      <c r="C37" s="71"/>
      <c r="D37" s="71"/>
      <c r="E37" s="71"/>
      <c r="F37" s="71"/>
      <c r="G37" s="71"/>
      <c r="H37" s="71"/>
      <c r="I37" s="71"/>
      <c r="J37" s="71"/>
      <c r="K37" s="71"/>
      <c r="L37" s="71"/>
    </row>
    <row r="38" spans="1:13" s="55" customFormat="1" ht="32.4" customHeight="1" x14ac:dyDescent="0.25">
      <c r="A38" s="66" t="s">
        <v>218</v>
      </c>
      <c r="B38" s="63"/>
      <c r="C38" s="63"/>
      <c r="D38" s="63"/>
      <c r="E38" s="63"/>
      <c r="F38" s="63"/>
      <c r="G38" s="63"/>
      <c r="H38" s="63"/>
      <c r="I38" s="63"/>
      <c r="J38" s="63"/>
      <c r="K38" s="63"/>
      <c r="L38" s="63"/>
    </row>
    <row r="39" spans="1:13" s="55" customFormat="1" ht="19.2" customHeight="1" x14ac:dyDescent="0.25">
      <c r="A39" s="42"/>
      <c r="B39" s="42"/>
      <c r="C39" s="42"/>
      <c r="D39" s="42"/>
      <c r="E39" s="42"/>
      <c r="F39" s="42"/>
      <c r="G39" s="42"/>
      <c r="H39" s="42"/>
      <c r="I39" s="42"/>
      <c r="J39" s="42"/>
      <c r="K39" s="42"/>
      <c r="L39" s="42"/>
    </row>
    <row r="40" spans="1:13" s="55" customFormat="1" ht="75" customHeight="1" x14ac:dyDescent="0.25">
      <c r="A40" s="66" t="s">
        <v>221</v>
      </c>
      <c r="B40" s="63"/>
      <c r="C40" s="63"/>
      <c r="D40" s="63"/>
      <c r="E40" s="63"/>
      <c r="F40" s="63"/>
      <c r="G40" s="63"/>
      <c r="H40" s="63"/>
      <c r="I40" s="63"/>
      <c r="J40" s="63"/>
      <c r="K40" s="63"/>
      <c r="L40" s="63"/>
      <c r="M40" s="13"/>
    </row>
    <row r="41" spans="1:13" s="55" customFormat="1" ht="18.600000000000001" customHeight="1" x14ac:dyDescent="0.25">
      <c r="A41" s="11"/>
    </row>
    <row r="42" spans="1:13" s="55" customFormat="1" ht="16.649999999999999" customHeight="1" x14ac:dyDescent="0.25">
      <c r="A42" s="70" t="s">
        <v>198</v>
      </c>
      <c r="B42" s="71"/>
      <c r="C42" s="71"/>
      <c r="D42" s="71"/>
      <c r="E42" s="71"/>
      <c r="F42" s="71"/>
      <c r="G42" s="71"/>
      <c r="H42" s="71"/>
      <c r="I42" s="71"/>
      <c r="J42" s="71"/>
      <c r="K42" s="71"/>
      <c r="L42" s="71"/>
    </row>
    <row r="43" spans="1:13" s="55" customFormat="1" ht="18.600000000000001" customHeight="1" x14ac:dyDescent="0.25">
      <c r="A43" s="12"/>
      <c r="B43" s="3"/>
      <c r="C43" s="3"/>
      <c r="D43" s="3"/>
      <c r="E43" s="3"/>
      <c r="F43" s="3"/>
      <c r="G43" s="3"/>
      <c r="H43" s="3"/>
      <c r="I43" s="3"/>
    </row>
    <row r="44" spans="1:13" s="55" customFormat="1" ht="16.649999999999999" customHeight="1" x14ac:dyDescent="0.25">
      <c r="A44" s="70" t="s">
        <v>199</v>
      </c>
      <c r="B44" s="71"/>
      <c r="C44" s="71"/>
      <c r="D44" s="71"/>
      <c r="E44" s="71"/>
      <c r="F44" s="71"/>
      <c r="G44" s="71"/>
      <c r="H44" s="71"/>
      <c r="I44" s="71"/>
    </row>
    <row r="45" spans="1:13" s="55" customFormat="1" ht="16.649999999999999" customHeight="1" x14ac:dyDescent="0.25">
      <c r="A45" s="3"/>
    </row>
    <row r="46" spans="1:13" s="55" customFormat="1" ht="16.649999999999999" customHeight="1" x14ac:dyDescent="0.25">
      <c r="A46" s="13"/>
      <c r="B46" s="13"/>
      <c r="C46" s="13"/>
      <c r="D46" s="13"/>
      <c r="E46" s="13"/>
      <c r="F46" s="13"/>
      <c r="G46" s="13"/>
      <c r="H46" s="13"/>
      <c r="I46" s="13"/>
      <c r="J46" s="13"/>
      <c r="K46" s="13"/>
      <c r="L46" s="13"/>
    </row>
    <row r="47" spans="1:13" s="55" customFormat="1" ht="16.649999999999999" customHeight="1" x14ac:dyDescent="0.25"/>
    <row r="48" spans="1:13" s="55" customFormat="1" ht="16.649999999999999" customHeight="1" x14ac:dyDescent="0.25"/>
    <row r="49" s="55" customFormat="1" ht="16.649999999999999" customHeight="1" x14ac:dyDescent="0.25"/>
    <row r="50" s="55" customFormat="1" ht="16.649999999999999" customHeight="1" x14ac:dyDescent="0.25"/>
    <row r="51" s="55" customFormat="1" ht="16.649999999999999" customHeight="1" x14ac:dyDescent="0.25"/>
    <row r="52" s="55" customFormat="1" ht="16.649999999999999" customHeight="1" x14ac:dyDescent="0.25"/>
    <row r="53" s="55" customFormat="1" ht="16.649999999999999" customHeight="1" x14ac:dyDescent="0.25"/>
    <row r="54" s="55" customFormat="1" ht="16.649999999999999" customHeight="1" x14ac:dyDescent="0.25"/>
    <row r="55" s="55" customFormat="1" ht="16.649999999999999" customHeight="1" x14ac:dyDescent="0.25"/>
    <row r="56" s="55" customFormat="1" ht="16.649999999999999" customHeight="1" x14ac:dyDescent="0.25"/>
    <row r="57" s="55" customFormat="1" ht="16.649999999999999" customHeight="1" x14ac:dyDescent="0.25"/>
    <row r="58" s="55" customFormat="1" ht="16.649999999999999" customHeight="1" x14ac:dyDescent="0.25"/>
    <row r="59" s="55" customFormat="1" ht="16.649999999999999" customHeight="1" x14ac:dyDescent="0.25"/>
    <row r="60" s="55" customFormat="1" ht="16.649999999999999" customHeight="1" x14ac:dyDescent="0.25"/>
    <row r="61" s="55" customFormat="1" ht="16.649999999999999" customHeight="1" x14ac:dyDescent="0.25"/>
    <row r="62" s="55" customFormat="1" ht="16.649999999999999" customHeight="1" x14ac:dyDescent="0.25"/>
    <row r="63" s="55" customFormat="1" ht="16.649999999999999" customHeight="1" x14ac:dyDescent="0.25"/>
    <row r="64" s="55" customFormat="1" ht="16.649999999999999" customHeight="1" x14ac:dyDescent="0.25"/>
  </sheetData>
  <mergeCells count="26">
    <mergeCell ref="A32:L32"/>
    <mergeCell ref="A33:L33"/>
    <mergeCell ref="A30:L30"/>
    <mergeCell ref="A44:I44"/>
    <mergeCell ref="A42:L42"/>
    <mergeCell ref="A38:L38"/>
    <mergeCell ref="A37:L37"/>
    <mergeCell ref="A36:L36"/>
    <mergeCell ref="A40:L40"/>
    <mergeCell ref="A34:L34"/>
    <mergeCell ref="A35:I35"/>
    <mergeCell ref="A21:B21"/>
    <mergeCell ref="A22:B22"/>
    <mergeCell ref="A24:B24"/>
    <mergeCell ref="A26:B26"/>
    <mergeCell ref="A28:L28"/>
    <mergeCell ref="A1:L1"/>
    <mergeCell ref="J7:L7"/>
    <mergeCell ref="A10:B10"/>
    <mergeCell ref="A11:B11"/>
    <mergeCell ref="A20:B20"/>
    <mergeCell ref="D7:H7"/>
    <mergeCell ref="A4:L4"/>
    <mergeCell ref="A3:L3"/>
    <mergeCell ref="A2:L2"/>
    <mergeCell ref="A5:L5"/>
  </mergeCells>
  <pageMargins left="0.75" right="0.75" top="1" bottom="1" header="0.5" footer="0.5"/>
  <pageSetup scale="51"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Ruler="0" zoomScaleNormal="100" workbookViewId="0">
      <selection activeCell="A27" sqref="A27:L27"/>
    </sheetView>
  </sheetViews>
  <sheetFormatPr defaultColWidth="13.33203125" defaultRowHeight="13.2" x14ac:dyDescent="0.25"/>
  <cols>
    <col min="1" max="1" width="3.44140625" style="55" customWidth="1"/>
    <col min="2" max="2" width="57.6640625" style="55" customWidth="1"/>
    <col min="3" max="3" width="1.88671875" style="55" customWidth="1"/>
    <col min="4" max="4" width="18.33203125" style="55" customWidth="1"/>
    <col min="5" max="5" width="1.88671875" style="55" customWidth="1"/>
    <col min="6" max="6" width="18.33203125" style="55" customWidth="1"/>
    <col min="7" max="7" width="1.88671875" style="55" customWidth="1"/>
    <col min="8" max="8" width="18.33203125" style="55" customWidth="1"/>
    <col min="9" max="9" width="1.88671875" style="55" customWidth="1"/>
    <col min="10" max="10" width="21.44140625" style="55" customWidth="1"/>
    <col min="11" max="11" width="1.88671875" style="55" customWidth="1"/>
    <col min="12" max="12" width="21.44140625" style="55" customWidth="1"/>
    <col min="13" max="19" width="20.109375" style="55" customWidth="1"/>
    <col min="20" max="16384" width="13.33203125" style="55"/>
  </cols>
  <sheetData>
    <row r="1" spans="1:12" s="55" customFormat="1" ht="16.649999999999999" customHeight="1" x14ac:dyDescent="0.25">
      <c r="A1" s="62" t="s">
        <v>0</v>
      </c>
      <c r="B1" s="63"/>
      <c r="C1" s="63"/>
      <c r="D1" s="63"/>
      <c r="E1" s="63"/>
      <c r="F1" s="63"/>
      <c r="G1" s="63"/>
      <c r="H1" s="63"/>
      <c r="I1" s="63"/>
      <c r="J1" s="63"/>
      <c r="K1" s="63"/>
      <c r="L1" s="63"/>
    </row>
    <row r="2" spans="1:12" s="55" customFormat="1" ht="16.649999999999999" customHeight="1" x14ac:dyDescent="0.25">
      <c r="A2" s="62" t="s">
        <v>205</v>
      </c>
      <c r="B2" s="63"/>
      <c r="C2" s="63"/>
      <c r="D2" s="63"/>
      <c r="E2" s="63"/>
      <c r="F2" s="63"/>
      <c r="G2" s="63"/>
      <c r="H2" s="63"/>
      <c r="I2" s="63"/>
      <c r="J2" s="63"/>
      <c r="K2" s="63"/>
      <c r="L2" s="63"/>
    </row>
    <row r="3" spans="1:12" s="55" customFormat="1" ht="16.649999999999999" customHeight="1" x14ac:dyDescent="0.25">
      <c r="A3" s="62" t="s">
        <v>105</v>
      </c>
      <c r="B3" s="63"/>
      <c r="C3" s="63"/>
      <c r="D3" s="63"/>
      <c r="E3" s="63"/>
      <c r="F3" s="63"/>
      <c r="G3" s="63"/>
      <c r="H3" s="63"/>
      <c r="I3" s="63"/>
      <c r="J3" s="63"/>
      <c r="K3" s="63"/>
      <c r="L3" s="63"/>
    </row>
    <row r="4" spans="1:12" s="55" customFormat="1" ht="16.649999999999999" customHeight="1" x14ac:dyDescent="0.25">
      <c r="A4" s="62" t="s">
        <v>44</v>
      </c>
      <c r="B4" s="63"/>
      <c r="C4" s="63"/>
      <c r="D4" s="63"/>
      <c r="E4" s="63"/>
      <c r="F4" s="63"/>
      <c r="G4" s="63"/>
      <c r="H4" s="63"/>
      <c r="I4" s="63"/>
      <c r="J4" s="63"/>
      <c r="K4" s="63"/>
      <c r="L4" s="63"/>
    </row>
    <row r="5" spans="1:12" s="55" customFormat="1" ht="16.649999999999999" customHeight="1" x14ac:dyDescent="0.25">
      <c r="A5" s="62" t="s">
        <v>2</v>
      </c>
      <c r="B5" s="63"/>
      <c r="C5" s="63"/>
      <c r="D5" s="63"/>
      <c r="E5" s="63"/>
      <c r="F5" s="63"/>
      <c r="G5" s="63"/>
      <c r="H5" s="63"/>
      <c r="I5" s="63"/>
      <c r="J5" s="63"/>
      <c r="K5" s="63"/>
      <c r="L5" s="63"/>
    </row>
    <row r="6" spans="1:12" s="55" customFormat="1" ht="16.649999999999999" customHeight="1" x14ac:dyDescent="0.25"/>
    <row r="7" spans="1:12" s="55" customFormat="1" ht="16.649999999999999" customHeight="1" x14ac:dyDescent="0.25">
      <c r="D7" s="64" t="s">
        <v>45</v>
      </c>
      <c r="E7" s="63"/>
      <c r="F7" s="63"/>
      <c r="G7" s="63"/>
      <c r="H7" s="63"/>
      <c r="J7" s="64" t="s">
        <v>4</v>
      </c>
      <c r="K7" s="64"/>
      <c r="L7" s="64"/>
    </row>
    <row r="8" spans="1:12" s="55" customFormat="1" ht="16.649999999999999" customHeight="1" x14ac:dyDescent="0.25">
      <c r="D8" s="47">
        <v>43830</v>
      </c>
      <c r="E8" s="48"/>
      <c r="F8" s="47">
        <v>43738</v>
      </c>
      <c r="G8" s="48"/>
      <c r="H8" s="47">
        <v>43465</v>
      </c>
      <c r="J8" s="47">
        <v>43830</v>
      </c>
      <c r="K8" s="48"/>
      <c r="L8" s="47">
        <v>43465</v>
      </c>
    </row>
    <row r="9" spans="1:12" s="55" customFormat="1" ht="16.649999999999999" customHeight="1" x14ac:dyDescent="0.25">
      <c r="D9" s="41">
        <v>43830</v>
      </c>
      <c r="F9" s="41">
        <v>43738</v>
      </c>
      <c r="H9" s="41">
        <v>43465</v>
      </c>
      <c r="J9" s="41">
        <v>43830</v>
      </c>
      <c r="K9" s="13"/>
      <c r="L9" s="41">
        <v>43465</v>
      </c>
    </row>
    <row r="10" spans="1:12" s="55" customFormat="1" ht="16.649999999999999" customHeight="1" x14ac:dyDescent="0.25">
      <c r="A10" s="65" t="s">
        <v>126</v>
      </c>
      <c r="B10" s="63"/>
      <c r="D10" s="6">
        <v>386</v>
      </c>
      <c r="E10" s="54"/>
      <c r="F10" s="6">
        <v>406</v>
      </c>
      <c r="G10" s="54"/>
      <c r="H10" s="6">
        <v>404</v>
      </c>
      <c r="I10" s="54"/>
      <c r="J10" s="7">
        <v>1518</v>
      </c>
      <c r="K10" s="54"/>
      <c r="L10" s="7">
        <v>1498</v>
      </c>
    </row>
    <row r="11" spans="1:12" s="55" customFormat="1" ht="16.649999999999999" customHeight="1" x14ac:dyDescent="0.25">
      <c r="A11" s="66" t="s">
        <v>108</v>
      </c>
      <c r="B11" s="63"/>
      <c r="D11" s="54"/>
      <c r="E11" s="54"/>
      <c r="F11" s="54"/>
      <c r="G11" s="54"/>
      <c r="H11" s="54"/>
      <c r="I11" s="54"/>
      <c r="J11" s="59"/>
      <c r="K11" s="54"/>
      <c r="L11" s="59"/>
    </row>
    <row r="12" spans="1:12" s="55" customFormat="1" ht="16.649999999999999" customHeight="1" x14ac:dyDescent="0.25">
      <c r="B12" s="56" t="s">
        <v>127</v>
      </c>
      <c r="D12" s="7">
        <v>-25</v>
      </c>
      <c r="E12" s="54"/>
      <c r="F12" s="7">
        <v>-25</v>
      </c>
      <c r="G12" s="54"/>
      <c r="H12" s="7">
        <v>-26</v>
      </c>
      <c r="I12" s="54"/>
      <c r="J12" s="7">
        <v>-101</v>
      </c>
      <c r="K12" s="54"/>
      <c r="L12" s="7">
        <v>-109</v>
      </c>
    </row>
    <row r="13" spans="1:12" s="55" customFormat="1" ht="16.649999999999999" customHeight="1" x14ac:dyDescent="0.25">
      <c r="B13" s="56" t="s">
        <v>193</v>
      </c>
      <c r="D13" s="7">
        <v>-5</v>
      </c>
      <c r="E13" s="54"/>
      <c r="F13" s="7">
        <v>-10</v>
      </c>
      <c r="G13" s="54"/>
      <c r="H13" s="7">
        <v>-14</v>
      </c>
      <c r="I13" s="54"/>
      <c r="J13" s="7">
        <v>-30</v>
      </c>
      <c r="K13" s="54"/>
      <c r="L13" s="7">
        <v>-21</v>
      </c>
    </row>
    <row r="14" spans="1:12" s="55" customFormat="1" ht="16.649999999999999" customHeight="1" x14ac:dyDescent="0.25">
      <c r="B14" s="56" t="s">
        <v>192</v>
      </c>
      <c r="D14" s="7">
        <v>-9</v>
      </c>
      <c r="E14" s="54"/>
      <c r="F14" s="7">
        <v>-30</v>
      </c>
      <c r="G14" s="54"/>
      <c r="H14" s="7">
        <v>0</v>
      </c>
      <c r="I14" s="54"/>
      <c r="J14" s="7">
        <v>-39</v>
      </c>
      <c r="K14" s="54"/>
      <c r="L14" s="7">
        <v>0</v>
      </c>
    </row>
    <row r="15" spans="1:12" s="55" customFormat="1" ht="16.649999999999999" customHeight="1" x14ac:dyDescent="0.25">
      <c r="B15" s="56" t="s">
        <v>194</v>
      </c>
      <c r="D15" s="7">
        <v>0</v>
      </c>
      <c r="E15" s="54"/>
      <c r="F15" s="7">
        <v>0</v>
      </c>
      <c r="G15" s="54"/>
      <c r="H15" s="7">
        <v>0</v>
      </c>
      <c r="I15" s="54"/>
      <c r="J15" s="7">
        <v>-11</v>
      </c>
      <c r="K15" s="54"/>
      <c r="L15" s="7">
        <v>0</v>
      </c>
    </row>
    <row r="16" spans="1:12" s="55" customFormat="1" ht="16.649999999999999" customHeight="1" x14ac:dyDescent="0.25">
      <c r="B16" s="56" t="s">
        <v>195</v>
      </c>
      <c r="D16" s="7">
        <v>0</v>
      </c>
      <c r="E16" s="54"/>
      <c r="F16" s="7">
        <v>0</v>
      </c>
      <c r="G16" s="54"/>
      <c r="H16" s="7">
        <v>-23</v>
      </c>
      <c r="I16" s="54"/>
      <c r="J16" s="7">
        <v>0</v>
      </c>
      <c r="K16" s="54"/>
      <c r="L16" s="7">
        <v>-31</v>
      </c>
    </row>
    <row r="17" spans="1:12" s="55" customFormat="1" ht="16.649999999999999" customHeight="1" x14ac:dyDescent="0.25">
      <c r="B17" s="56" t="s">
        <v>196</v>
      </c>
      <c r="D17" s="7">
        <v>0</v>
      </c>
      <c r="E17" s="54"/>
      <c r="F17" s="7">
        <v>-20</v>
      </c>
      <c r="G17" s="54"/>
      <c r="H17" s="7">
        <v>0</v>
      </c>
      <c r="I17" s="54"/>
      <c r="J17" s="7">
        <v>-20</v>
      </c>
      <c r="K17" s="54"/>
      <c r="L17" s="7">
        <v>0</v>
      </c>
    </row>
    <row r="18" spans="1:12" s="55" customFormat="1" ht="16.649999999999999" customHeight="1" x14ac:dyDescent="0.25">
      <c r="B18" s="56" t="s">
        <v>197</v>
      </c>
      <c r="D18" s="7">
        <v>-12</v>
      </c>
      <c r="E18" s="54"/>
      <c r="F18" s="7">
        <v>-4</v>
      </c>
      <c r="G18" s="54"/>
      <c r="H18" s="7">
        <v>-11</v>
      </c>
      <c r="I18" s="54"/>
      <c r="J18" s="7">
        <v>-22</v>
      </c>
      <c r="K18" s="54"/>
      <c r="L18" s="7">
        <v>-17</v>
      </c>
    </row>
    <row r="19" spans="1:12" s="55" customFormat="1" ht="16.649999999999999" customHeight="1" x14ac:dyDescent="0.25">
      <c r="B19" s="56" t="s">
        <v>112</v>
      </c>
      <c r="D19" s="16">
        <f>SUM(D12:D18)</f>
        <v>-51</v>
      </c>
      <c r="E19" s="54"/>
      <c r="F19" s="16">
        <f>SUM(F12:F18)</f>
        <v>-89</v>
      </c>
      <c r="G19" s="54"/>
      <c r="H19" s="16">
        <f>SUM(H12:H18)</f>
        <v>-74</v>
      </c>
      <c r="I19" s="54"/>
      <c r="J19" s="16">
        <f>SUM(J12:J18)</f>
        <v>-223</v>
      </c>
      <c r="K19" s="54"/>
      <c r="L19" s="16">
        <f>SUM(L12:L18)</f>
        <v>-178</v>
      </c>
    </row>
    <row r="20" spans="1:12" s="55" customFormat="1" ht="16.649999999999999" customHeight="1" x14ac:dyDescent="0.25">
      <c r="A20" s="65" t="s">
        <v>128</v>
      </c>
      <c r="B20" s="63"/>
      <c r="D20" s="4">
        <f>D19+D10</f>
        <v>335</v>
      </c>
      <c r="E20" s="54"/>
      <c r="F20" s="4">
        <f>F19+F10</f>
        <v>317</v>
      </c>
      <c r="G20" s="54"/>
      <c r="H20" s="4">
        <f>H19+H10</f>
        <v>330</v>
      </c>
      <c r="I20" s="54"/>
      <c r="J20" s="4">
        <f>J19+J10</f>
        <v>1295</v>
      </c>
      <c r="K20" s="54"/>
      <c r="L20" s="4">
        <f>L19+L10</f>
        <v>1320</v>
      </c>
    </row>
    <row r="21" spans="1:12" s="55" customFormat="1" ht="16.649999999999999" customHeight="1" x14ac:dyDescent="0.25">
      <c r="D21" s="50"/>
      <c r="F21" s="50"/>
      <c r="H21" s="50"/>
      <c r="J21" s="50"/>
      <c r="L21" s="50"/>
    </row>
    <row r="22" spans="1:12" s="55" customFormat="1" ht="16.649999999999999" customHeight="1" x14ac:dyDescent="0.25"/>
    <row r="23" spans="1:12" s="55" customFormat="1" ht="27.45" customHeight="1" x14ac:dyDescent="0.25">
      <c r="A23" s="70" t="s">
        <v>121</v>
      </c>
      <c r="B23" s="71"/>
      <c r="C23" s="71"/>
      <c r="D23" s="71"/>
      <c r="E23" s="71"/>
      <c r="F23" s="71"/>
      <c r="G23" s="71"/>
      <c r="H23" s="71"/>
      <c r="I23" s="71"/>
      <c r="J23" s="71"/>
      <c r="K23" s="71"/>
      <c r="L23" s="71"/>
    </row>
    <row r="24" spans="1:12" s="55" customFormat="1" ht="18.600000000000001" customHeight="1" x14ac:dyDescent="0.25">
      <c r="A24" s="2"/>
      <c r="B24" s="42"/>
      <c r="C24" s="42"/>
      <c r="D24" s="42"/>
      <c r="E24" s="42"/>
      <c r="F24" s="42"/>
      <c r="G24" s="42"/>
      <c r="H24" s="42"/>
      <c r="I24" s="42"/>
    </row>
    <row r="25" spans="1:12" s="55" customFormat="1" ht="38.4" customHeight="1" x14ac:dyDescent="0.25">
      <c r="A25" s="70" t="s">
        <v>222</v>
      </c>
      <c r="B25" s="71"/>
      <c r="C25" s="71"/>
      <c r="D25" s="71"/>
      <c r="E25" s="71"/>
      <c r="F25" s="71"/>
      <c r="G25" s="71"/>
      <c r="H25" s="71"/>
      <c r="I25" s="71"/>
      <c r="J25" s="71"/>
      <c r="K25" s="71"/>
      <c r="L25" s="71"/>
    </row>
    <row r="26" spans="1:12" s="55" customFormat="1" ht="18.600000000000001" customHeight="1" x14ac:dyDescent="0.25">
      <c r="A26" s="2"/>
      <c r="B26" s="42"/>
      <c r="C26" s="42"/>
      <c r="D26" s="42"/>
      <c r="E26" s="42"/>
      <c r="F26" s="42"/>
      <c r="G26" s="42"/>
      <c r="H26" s="42"/>
      <c r="I26" s="42"/>
    </row>
    <row r="27" spans="1:12" s="55" customFormat="1" ht="77.400000000000006" customHeight="1" x14ac:dyDescent="0.25">
      <c r="A27" s="66" t="s">
        <v>208</v>
      </c>
      <c r="B27" s="63"/>
      <c r="C27" s="63"/>
      <c r="D27" s="63"/>
      <c r="E27" s="63"/>
      <c r="F27" s="63"/>
      <c r="G27" s="63"/>
      <c r="H27" s="63"/>
      <c r="I27" s="63"/>
      <c r="J27" s="63"/>
      <c r="K27" s="63"/>
      <c r="L27" s="63"/>
    </row>
    <row r="28" spans="1:12" s="55" customFormat="1" ht="18.600000000000001" customHeight="1" x14ac:dyDescent="0.25">
      <c r="A28" s="70"/>
      <c r="B28" s="71"/>
      <c r="C28" s="71"/>
      <c r="D28" s="71"/>
      <c r="E28" s="71"/>
      <c r="F28" s="71"/>
      <c r="G28" s="71"/>
      <c r="H28" s="71"/>
      <c r="I28" s="71"/>
      <c r="J28" s="71"/>
      <c r="K28" s="71"/>
      <c r="L28" s="71"/>
    </row>
    <row r="29" spans="1:12" s="55" customFormat="1" ht="36.6" customHeight="1" x14ac:dyDescent="0.25">
      <c r="A29" s="66" t="s">
        <v>216</v>
      </c>
      <c r="B29" s="63"/>
      <c r="C29" s="63"/>
      <c r="D29" s="63"/>
      <c r="E29" s="63"/>
      <c r="F29" s="63"/>
      <c r="G29" s="63"/>
      <c r="H29" s="63"/>
      <c r="I29" s="63"/>
      <c r="J29" s="63"/>
      <c r="K29" s="63"/>
      <c r="L29" s="63"/>
    </row>
    <row r="30" spans="1:12" s="55" customFormat="1" ht="18.600000000000001" customHeight="1" x14ac:dyDescent="0.25">
      <c r="A30" s="63"/>
      <c r="B30" s="63"/>
      <c r="C30" s="63"/>
      <c r="D30" s="63"/>
      <c r="E30" s="63"/>
      <c r="F30" s="63"/>
      <c r="G30" s="63"/>
      <c r="H30" s="63"/>
      <c r="I30" s="63"/>
    </row>
    <row r="31" spans="1:12" s="55" customFormat="1" ht="41.4" customHeight="1" x14ac:dyDescent="0.25">
      <c r="A31" s="66" t="s">
        <v>217</v>
      </c>
      <c r="B31" s="63"/>
      <c r="C31" s="63"/>
      <c r="D31" s="63"/>
      <c r="E31" s="63"/>
      <c r="F31" s="63"/>
      <c r="G31" s="63"/>
      <c r="H31" s="63"/>
      <c r="I31" s="63"/>
      <c r="J31" s="63"/>
      <c r="K31" s="63"/>
      <c r="L31" s="63"/>
    </row>
    <row r="32" spans="1:12" s="55" customFormat="1" ht="16.649999999999999" customHeight="1" x14ac:dyDescent="0.25">
      <c r="A32" s="70"/>
      <c r="B32" s="71"/>
      <c r="C32" s="71"/>
      <c r="D32" s="71"/>
      <c r="E32" s="71"/>
      <c r="F32" s="71"/>
      <c r="G32" s="71"/>
      <c r="H32" s="71"/>
      <c r="I32" s="71"/>
      <c r="J32" s="71"/>
      <c r="K32" s="71"/>
      <c r="L32" s="71"/>
    </row>
    <row r="33" spans="1:13" s="55" customFormat="1" ht="33" customHeight="1" x14ac:dyDescent="0.25">
      <c r="A33" s="66" t="s">
        <v>218</v>
      </c>
      <c r="B33" s="63"/>
      <c r="C33" s="63"/>
      <c r="D33" s="63"/>
      <c r="E33" s="63"/>
      <c r="F33" s="63"/>
      <c r="G33" s="63"/>
      <c r="H33" s="63"/>
      <c r="I33" s="63"/>
      <c r="J33" s="63"/>
      <c r="K33" s="63"/>
      <c r="L33" s="63"/>
    </row>
    <row r="34" spans="1:13" s="55" customFormat="1" ht="16.649999999999999" customHeight="1" x14ac:dyDescent="0.25">
      <c r="I34" s="51"/>
    </row>
    <row r="35" spans="1:13" s="55" customFormat="1" ht="75.599999999999994" customHeight="1" x14ac:dyDescent="0.25">
      <c r="A35" s="66" t="s">
        <v>221</v>
      </c>
      <c r="B35" s="63"/>
      <c r="C35" s="63"/>
      <c r="D35" s="63"/>
      <c r="E35" s="63"/>
      <c r="F35" s="63"/>
      <c r="G35" s="63"/>
      <c r="H35" s="63"/>
      <c r="I35" s="63"/>
      <c r="J35" s="63"/>
      <c r="K35" s="63"/>
      <c r="L35" s="63"/>
      <c r="M35" s="13"/>
    </row>
    <row r="36" spans="1:13" s="55" customFormat="1" ht="16.649999999999999" customHeight="1" x14ac:dyDescent="0.25">
      <c r="I36" s="52"/>
    </row>
    <row r="37" spans="1:13" s="55" customFormat="1" ht="16.649999999999999" customHeight="1" x14ac:dyDescent="0.25"/>
    <row r="38" spans="1:13" s="55" customFormat="1" ht="16.649999999999999" customHeight="1" x14ac:dyDescent="0.25"/>
    <row r="39" spans="1:13" s="55" customFormat="1" ht="16.649999999999999" customHeight="1" x14ac:dyDescent="0.25"/>
    <row r="40" spans="1:13" s="55" customFormat="1" ht="16.649999999999999" customHeight="1" x14ac:dyDescent="0.25"/>
    <row r="41" spans="1:13" s="55" customFormat="1" ht="16.649999999999999" customHeight="1" x14ac:dyDescent="0.25"/>
    <row r="42" spans="1:13" s="55" customFormat="1" ht="16.649999999999999" customHeight="1" x14ac:dyDescent="0.25"/>
    <row r="43" spans="1:13" s="55" customFormat="1" ht="16.649999999999999" customHeight="1" x14ac:dyDescent="0.25"/>
    <row r="44" spans="1:13" s="55" customFormat="1" ht="16.649999999999999" customHeight="1" x14ac:dyDescent="0.25"/>
    <row r="45" spans="1:13" s="55" customFormat="1" ht="16.649999999999999" customHeight="1" x14ac:dyDescent="0.25"/>
    <row r="46" spans="1:13" s="55" customFormat="1" ht="16.649999999999999" customHeight="1" x14ac:dyDescent="0.25"/>
    <row r="47" spans="1:13" s="55" customFormat="1" ht="16.649999999999999" customHeight="1" x14ac:dyDescent="0.25"/>
    <row r="48" spans="1:13" s="55" customFormat="1" ht="16.649999999999999" customHeight="1" x14ac:dyDescent="0.25"/>
    <row r="49" s="55" customFormat="1" ht="16.649999999999999" customHeight="1" x14ac:dyDescent="0.25"/>
    <row r="50" s="55" customFormat="1" ht="16.649999999999999" customHeight="1" x14ac:dyDescent="0.25"/>
    <row r="51" s="55" customFormat="1" ht="16.649999999999999" customHeight="1" x14ac:dyDescent="0.25"/>
    <row r="52" s="55" customFormat="1" ht="16.649999999999999" customHeight="1" x14ac:dyDescent="0.25"/>
    <row r="53" s="55" customFormat="1" ht="16.649999999999999" customHeight="1" x14ac:dyDescent="0.25"/>
    <row r="54" s="55" customFormat="1" ht="16.649999999999999" customHeight="1" x14ac:dyDescent="0.25"/>
    <row r="55" s="55" customFormat="1" ht="16.649999999999999" customHeight="1" x14ac:dyDescent="0.25"/>
    <row r="56" s="55" customFormat="1" ht="16.649999999999999" customHeight="1" x14ac:dyDescent="0.25"/>
    <row r="57" s="55" customFormat="1" ht="16.649999999999999" customHeight="1" x14ac:dyDescent="0.25"/>
    <row r="58" s="55" customFormat="1" ht="16.649999999999999" customHeight="1" x14ac:dyDescent="0.25"/>
    <row r="59" s="55" customFormat="1" ht="16.649999999999999" customHeight="1" x14ac:dyDescent="0.25"/>
    <row r="60" s="55" customFormat="1" ht="16.649999999999999" customHeight="1" x14ac:dyDescent="0.25"/>
    <row r="61" s="55" customFormat="1" ht="16.649999999999999" customHeight="1" x14ac:dyDescent="0.25"/>
    <row r="62" s="55" customFormat="1" ht="16.649999999999999" customHeight="1" x14ac:dyDescent="0.25"/>
    <row r="63" s="55" customFormat="1" ht="16.649999999999999" customHeight="1" x14ac:dyDescent="0.25"/>
    <row r="64" s="55" customFormat="1" ht="16.649999999999999" customHeight="1" x14ac:dyDescent="0.25"/>
    <row r="65" s="55" customFormat="1" ht="16.649999999999999" customHeight="1" x14ac:dyDescent="0.25"/>
    <row r="66" s="55" customFormat="1" ht="16.649999999999999" customHeight="1" x14ac:dyDescent="0.25"/>
    <row r="67" s="55" customFormat="1" ht="16.649999999999999" customHeight="1" x14ac:dyDescent="0.25"/>
    <row r="68" s="55" customFormat="1" ht="16.649999999999999" customHeight="1" x14ac:dyDescent="0.25"/>
    <row r="69" s="55" customFormat="1" ht="16.649999999999999" customHeight="1" x14ac:dyDescent="0.25"/>
    <row r="70" s="55" customFormat="1" ht="16.649999999999999" customHeight="1" x14ac:dyDescent="0.25"/>
    <row r="71" s="55" customFormat="1" ht="16.649999999999999" customHeight="1" x14ac:dyDescent="0.25"/>
    <row r="72" s="55" customFormat="1" ht="16.649999999999999" customHeight="1" x14ac:dyDescent="0.25"/>
    <row r="73" s="55" customFormat="1" ht="16.649999999999999" customHeight="1" x14ac:dyDescent="0.25"/>
    <row r="74" s="55" customFormat="1" ht="16.649999999999999" customHeight="1" x14ac:dyDescent="0.25"/>
    <row r="75" s="55" customFormat="1" ht="16.649999999999999" customHeight="1" x14ac:dyDescent="0.25"/>
    <row r="76" s="55" customFormat="1" ht="16.649999999999999" customHeight="1" x14ac:dyDescent="0.25"/>
    <row r="77" s="55" customFormat="1" ht="16.649999999999999" customHeight="1" x14ac:dyDescent="0.25"/>
    <row r="78" s="55" customFormat="1" ht="16.649999999999999" customHeight="1" x14ac:dyDescent="0.25"/>
    <row r="79" s="55" customFormat="1" ht="16.649999999999999" customHeight="1" x14ac:dyDescent="0.25"/>
    <row r="80" s="55" customFormat="1" ht="16.649999999999999" customHeight="1" x14ac:dyDescent="0.25"/>
    <row r="81" s="55" customFormat="1" ht="16.649999999999999" customHeight="1" x14ac:dyDescent="0.25"/>
    <row r="82" s="55" customFormat="1" ht="16.649999999999999" customHeight="1" x14ac:dyDescent="0.25"/>
    <row r="83" s="55" customFormat="1" ht="16.649999999999999" customHeight="1" x14ac:dyDescent="0.25"/>
    <row r="84" s="55" customFormat="1" ht="16.649999999999999" customHeight="1" x14ac:dyDescent="0.25"/>
    <row r="85" s="55" customFormat="1" ht="16.649999999999999" customHeight="1" x14ac:dyDescent="0.25"/>
    <row r="86" s="55" customFormat="1" ht="16.649999999999999" customHeight="1" x14ac:dyDescent="0.25"/>
    <row r="87" s="55" customFormat="1" ht="16.649999999999999" customHeight="1" x14ac:dyDescent="0.25"/>
  </sheetData>
  <mergeCells count="20">
    <mergeCell ref="A1:L1"/>
    <mergeCell ref="J7:L7"/>
    <mergeCell ref="A10:B10"/>
    <mergeCell ref="A11:B11"/>
    <mergeCell ref="A20:B20"/>
    <mergeCell ref="D7:H7"/>
    <mergeCell ref="A4:L4"/>
    <mergeCell ref="A3:L3"/>
    <mergeCell ref="A2:L2"/>
    <mergeCell ref="A5:L5"/>
    <mergeCell ref="A35:L35"/>
    <mergeCell ref="A31:L31"/>
    <mergeCell ref="A23:L23"/>
    <mergeCell ref="A29:L29"/>
    <mergeCell ref="A33:L33"/>
    <mergeCell ref="A27:L27"/>
    <mergeCell ref="A28:L28"/>
    <mergeCell ref="A25:L25"/>
    <mergeCell ref="A32:L32"/>
    <mergeCell ref="A30:I30"/>
  </mergeCells>
  <pageMargins left="0.75" right="0.75" top="1" bottom="1" header="0.5" footer="0.5"/>
  <pageSetup scale="54"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zoomScaleNormal="100" workbookViewId="0">
      <pane xSplit="2" ySplit="6" topLeftCell="C7" activePane="bottomRight" state="frozen"/>
      <selection activeCell="C26" sqref="C26"/>
      <selection pane="topRight" activeCell="C26" sqref="C26"/>
      <selection pane="bottomLeft" activeCell="C26" sqref="C26"/>
      <selection pane="bottomRight" activeCell="B16" sqref="B16"/>
    </sheetView>
  </sheetViews>
  <sheetFormatPr defaultColWidth="13.33203125" defaultRowHeight="13.2" x14ac:dyDescent="0.25"/>
  <cols>
    <col min="1" max="1" width="2.6640625" style="55" customWidth="1"/>
    <col min="2" max="2" width="83.6640625" style="55" customWidth="1"/>
    <col min="3" max="3" width="18.5546875" style="55" customWidth="1"/>
    <col min="4" max="4" width="1.88671875" style="55" customWidth="1"/>
    <col min="5" max="5" width="18.5546875" style="55" customWidth="1"/>
    <col min="6" max="6" width="1.88671875" style="55" customWidth="1"/>
    <col min="7" max="7" width="18.5546875" style="55" customWidth="1"/>
    <col min="8" max="26" width="20.109375" style="55" customWidth="1"/>
    <col min="27" max="16384" width="13.33203125" style="55"/>
  </cols>
  <sheetData>
    <row r="1" spans="1:14" ht="16.649999999999999" customHeight="1" x14ac:dyDescent="0.25">
      <c r="A1" s="73" t="s">
        <v>0</v>
      </c>
      <c r="B1" s="63"/>
      <c r="C1" s="63"/>
      <c r="D1" s="63"/>
      <c r="E1" s="63"/>
      <c r="F1" s="63"/>
      <c r="G1" s="63"/>
    </row>
    <row r="2" spans="1:14" ht="16.649999999999999" customHeight="1" x14ac:dyDescent="0.25">
      <c r="A2" s="73" t="s">
        <v>129</v>
      </c>
      <c r="B2" s="63"/>
      <c r="C2" s="63"/>
      <c r="D2" s="63"/>
      <c r="E2" s="63"/>
      <c r="F2" s="63"/>
      <c r="G2" s="63"/>
      <c r="H2" s="40"/>
      <c r="I2" s="40"/>
      <c r="J2" s="40"/>
      <c r="K2" s="40"/>
      <c r="L2" s="40"/>
      <c r="M2" s="40"/>
      <c r="N2" s="40"/>
    </row>
    <row r="3" spans="1:14" ht="16.649999999999999" customHeight="1" x14ac:dyDescent="0.25">
      <c r="A3" s="62" t="s">
        <v>2</v>
      </c>
      <c r="B3" s="62"/>
      <c r="C3" s="62"/>
      <c r="D3" s="62"/>
      <c r="E3" s="62"/>
      <c r="F3" s="62"/>
      <c r="G3" s="62"/>
      <c r="H3" s="40"/>
      <c r="I3" s="40"/>
      <c r="J3" s="40"/>
      <c r="K3" s="40"/>
      <c r="L3" s="40"/>
    </row>
    <row r="4" spans="1:14" ht="16.649999999999999" customHeight="1" x14ac:dyDescent="0.25">
      <c r="C4" s="74" t="s">
        <v>3</v>
      </c>
      <c r="D4" s="63"/>
      <c r="E4" s="63"/>
      <c r="F4" s="63"/>
      <c r="G4" s="63"/>
    </row>
    <row r="5" spans="1:14" ht="16.649999999999999" customHeight="1" x14ac:dyDescent="0.25">
      <c r="C5" s="75">
        <v>43830</v>
      </c>
      <c r="D5" s="48"/>
      <c r="E5" s="75">
        <v>43738</v>
      </c>
      <c r="F5" s="48"/>
      <c r="G5" s="75">
        <v>43465</v>
      </c>
    </row>
    <row r="6" spans="1:14" ht="16.649999999999999" customHeight="1" x14ac:dyDescent="0.25">
      <c r="C6" s="76">
        <v>43830</v>
      </c>
      <c r="E6" s="76">
        <v>43738</v>
      </c>
      <c r="G6" s="76">
        <v>43465</v>
      </c>
    </row>
    <row r="7" spans="1:14" ht="16.649999999999999" customHeight="1" x14ac:dyDescent="0.25">
      <c r="A7" s="77" t="s">
        <v>6</v>
      </c>
      <c r="B7" s="63"/>
      <c r="C7" s="49"/>
      <c r="E7" s="49"/>
      <c r="G7" s="49"/>
    </row>
    <row r="8" spans="1:14" ht="16.649999999999999" customHeight="1" x14ac:dyDescent="0.25">
      <c r="B8" s="78" t="s">
        <v>130</v>
      </c>
    </row>
    <row r="9" spans="1:14" ht="16.649999999999999" customHeight="1" x14ac:dyDescent="0.25">
      <c r="B9" s="79" t="s">
        <v>131</v>
      </c>
    </row>
    <row r="10" spans="1:14" ht="16.649999999999999" customHeight="1" x14ac:dyDescent="0.25">
      <c r="B10" s="53" t="s">
        <v>132</v>
      </c>
      <c r="C10" s="34">
        <v>17.7</v>
      </c>
      <c r="D10" s="54"/>
      <c r="E10" s="34">
        <v>17.8</v>
      </c>
      <c r="F10" s="54"/>
      <c r="G10" s="25">
        <v>19.899999999999999</v>
      </c>
    </row>
    <row r="11" spans="1:14" ht="16.649999999999999" customHeight="1" x14ac:dyDescent="0.25">
      <c r="B11" s="53" t="s">
        <v>133</v>
      </c>
      <c r="C11" s="35">
        <v>0.15890000000000001</v>
      </c>
      <c r="D11" s="54"/>
      <c r="E11" s="35">
        <v>0.155</v>
      </c>
      <c r="F11" s="54"/>
      <c r="G11" s="35">
        <v>0.152</v>
      </c>
    </row>
    <row r="12" spans="1:14" ht="16.649999999999999" customHeight="1" x14ac:dyDescent="0.25">
      <c r="B12" s="53" t="s">
        <v>134</v>
      </c>
      <c r="C12" s="35">
        <v>8.3699999999999997E-2</v>
      </c>
      <c r="D12" s="54"/>
      <c r="E12" s="35">
        <v>8.7999999999999995E-2</v>
      </c>
      <c r="F12" s="54"/>
      <c r="G12" s="35">
        <v>9.6000000000000002E-2</v>
      </c>
    </row>
    <row r="13" spans="1:14" ht="16.649999999999999" customHeight="1" x14ac:dyDescent="0.25">
      <c r="B13" s="53" t="s">
        <v>135</v>
      </c>
      <c r="C13" s="35">
        <v>2.3E-3</v>
      </c>
      <c r="D13" s="54"/>
      <c r="E13" s="35">
        <v>2.3E-3</v>
      </c>
      <c r="F13" s="54"/>
      <c r="G13" s="35">
        <v>3.0000000000000001E-3</v>
      </c>
    </row>
    <row r="14" spans="1:14" ht="16.649999999999999" customHeight="1" x14ac:dyDescent="0.25">
      <c r="B14" s="53" t="s">
        <v>136</v>
      </c>
      <c r="C14" s="35">
        <v>9.11E-2</v>
      </c>
      <c r="D14" s="54"/>
      <c r="E14" s="35">
        <v>0.09</v>
      </c>
      <c r="F14" s="54"/>
      <c r="G14" s="35">
        <v>9.0999999999999998E-2</v>
      </c>
    </row>
    <row r="15" spans="1:14" ht="16.649999999999999" customHeight="1" x14ac:dyDescent="0.25">
      <c r="B15" s="53" t="s">
        <v>137</v>
      </c>
      <c r="C15" s="35">
        <v>4.2000000000000003E-2</v>
      </c>
      <c r="D15" s="54"/>
      <c r="E15" s="35">
        <v>4.3830000000000001E-2</v>
      </c>
      <c r="F15" s="54"/>
      <c r="G15" s="35">
        <v>4.1000000000000002E-2</v>
      </c>
    </row>
    <row r="16" spans="1:14" ht="16.649999999999999" customHeight="1" x14ac:dyDescent="0.25">
      <c r="B16" s="53" t="s">
        <v>138</v>
      </c>
      <c r="C16" s="35">
        <v>3.63E-3</v>
      </c>
      <c r="D16" s="54"/>
      <c r="E16" s="35">
        <v>2.5799999999999998E-3</v>
      </c>
      <c r="F16" s="54"/>
      <c r="G16" s="35">
        <v>1E-3</v>
      </c>
    </row>
    <row r="17" spans="2:7" ht="16.649999999999999" customHeight="1" x14ac:dyDescent="0.25">
      <c r="B17" s="53" t="s">
        <v>139</v>
      </c>
      <c r="C17" s="36">
        <f>SUM(C11:C16)</f>
        <v>0.38163000000000002</v>
      </c>
      <c r="D17" s="54"/>
      <c r="E17" s="36">
        <f>SUM(E11:E16)</f>
        <v>0.38170999999999999</v>
      </c>
      <c r="F17" s="54"/>
      <c r="G17" s="36">
        <f>SUM(G11:G16)</f>
        <v>0.38399999999999995</v>
      </c>
    </row>
    <row r="18" spans="2:7" ht="16.649999999999999" customHeight="1" x14ac:dyDescent="0.25">
      <c r="B18" s="1" t="s">
        <v>140</v>
      </c>
      <c r="C18" s="54"/>
      <c r="D18" s="54"/>
      <c r="E18" s="54"/>
      <c r="F18" s="54"/>
      <c r="G18" s="54"/>
    </row>
    <row r="19" spans="2:7" ht="16.649999999999999" customHeight="1" x14ac:dyDescent="0.25">
      <c r="B19" s="53" t="s">
        <v>141</v>
      </c>
      <c r="C19" s="7">
        <v>401078</v>
      </c>
      <c r="D19" s="54"/>
      <c r="E19" s="7">
        <v>329409</v>
      </c>
      <c r="F19" s="54"/>
      <c r="G19" s="7">
        <v>365029</v>
      </c>
    </row>
    <row r="20" spans="2:7" ht="16.649999999999999" customHeight="1" x14ac:dyDescent="0.25"/>
    <row r="21" spans="2:7" ht="16.649999999999999" customHeight="1" x14ac:dyDescent="0.25">
      <c r="B21" s="78" t="s">
        <v>142</v>
      </c>
    </row>
    <row r="22" spans="2:7" ht="16.649999999999999" customHeight="1" x14ac:dyDescent="0.25">
      <c r="B22" s="79" t="s">
        <v>143</v>
      </c>
    </row>
    <row r="23" spans="2:7" ht="16.649999999999999" customHeight="1" x14ac:dyDescent="0.25">
      <c r="B23" s="46" t="s">
        <v>144</v>
      </c>
      <c r="C23" s="25">
        <v>6.75</v>
      </c>
      <c r="D23" s="26"/>
      <c r="E23" s="25">
        <v>6.9359605630000001</v>
      </c>
      <c r="F23" s="26"/>
      <c r="G23" s="25">
        <v>8.48</v>
      </c>
    </row>
    <row r="24" spans="2:7" ht="16.649999999999999" customHeight="1" x14ac:dyDescent="0.25">
      <c r="B24" s="46" t="s">
        <v>145</v>
      </c>
      <c r="C24" s="25">
        <v>79.488</v>
      </c>
      <c r="D24" s="54"/>
      <c r="E24" s="25">
        <v>90.287997691713201</v>
      </c>
      <c r="F24" s="54"/>
      <c r="G24" s="34">
        <v>108.3</v>
      </c>
    </row>
    <row r="25" spans="2:7" ht="16.649999999999999" customHeight="1" x14ac:dyDescent="0.25">
      <c r="B25" s="46" t="s">
        <v>146</v>
      </c>
      <c r="C25" s="35">
        <v>0.16400000000000001</v>
      </c>
      <c r="D25" s="54"/>
      <c r="E25" s="35">
        <v>0.1802</v>
      </c>
      <c r="F25" s="54"/>
      <c r="G25" s="35">
        <v>0.17299999999999999</v>
      </c>
    </row>
    <row r="26" spans="2:7" ht="16.649999999999999" customHeight="1" x14ac:dyDescent="0.25">
      <c r="B26" s="46" t="s">
        <v>147</v>
      </c>
      <c r="C26" s="35">
        <v>1.35E-2</v>
      </c>
      <c r="D26" s="54"/>
      <c r="E26" s="35">
        <v>1.5800000000000002E-2</v>
      </c>
      <c r="F26" s="54"/>
      <c r="G26" s="35">
        <v>2.1999999999999999E-2</v>
      </c>
    </row>
    <row r="27" spans="2:7" ht="16.649999999999999" customHeight="1" x14ac:dyDescent="0.25">
      <c r="B27" s="46" t="s">
        <v>148</v>
      </c>
      <c r="C27" s="37">
        <v>6.3E-3</v>
      </c>
      <c r="D27" s="54"/>
      <c r="E27" s="37">
        <v>7.4000000000000003E-3</v>
      </c>
      <c r="F27" s="54"/>
      <c r="G27" s="37">
        <v>8.0000000000000002E-3</v>
      </c>
    </row>
    <row r="28" spans="2:7" ht="16.649999999999999" customHeight="1" x14ac:dyDescent="0.25">
      <c r="B28" s="46" t="s">
        <v>139</v>
      </c>
      <c r="C28" s="35">
        <f>SUM(C25:C27)</f>
        <v>0.18380000000000002</v>
      </c>
      <c r="D28" s="54"/>
      <c r="E28" s="36">
        <f>SUM(E25:E27)</f>
        <v>0.2034</v>
      </c>
      <c r="F28" s="54"/>
      <c r="G28" s="36">
        <f>SUM(G25:G27)</f>
        <v>0.20299999999999999</v>
      </c>
    </row>
    <row r="29" spans="2:7" ht="16.649999999999999" customHeight="1" x14ac:dyDescent="0.25">
      <c r="B29" s="46" t="s">
        <v>149</v>
      </c>
      <c r="C29" s="37">
        <v>0.30199999999999999</v>
      </c>
      <c r="D29" s="54"/>
      <c r="E29" s="37">
        <v>0.29099999999999998</v>
      </c>
      <c r="F29" s="54"/>
      <c r="G29" s="37">
        <v>0.28199999999999997</v>
      </c>
    </row>
    <row r="30" spans="2:7" ht="16.649999999999999" customHeight="1" x14ac:dyDescent="0.25">
      <c r="B30" s="46" t="s">
        <v>150</v>
      </c>
      <c r="C30" s="35">
        <f>C29+C28</f>
        <v>0.48580000000000001</v>
      </c>
      <c r="D30" s="54"/>
      <c r="E30" s="36">
        <f>E29+E28</f>
        <v>0.49439999999999995</v>
      </c>
      <c r="F30" s="54"/>
      <c r="G30" s="36">
        <f>G29+G28</f>
        <v>0.48499999999999999</v>
      </c>
    </row>
    <row r="31" spans="2:7" ht="16.649999999999999" customHeight="1" x14ac:dyDescent="0.25">
      <c r="B31" s="79" t="s">
        <v>151</v>
      </c>
      <c r="C31" s="54"/>
      <c r="D31" s="54"/>
      <c r="E31" s="54"/>
      <c r="F31" s="54"/>
      <c r="G31" s="54"/>
    </row>
    <row r="32" spans="2:7" ht="16.649999999999999" customHeight="1" x14ac:dyDescent="0.25">
      <c r="B32" s="46" t="s">
        <v>152</v>
      </c>
      <c r="C32" s="7">
        <v>625833</v>
      </c>
      <c r="D32" s="54"/>
      <c r="E32" s="7">
        <v>581260</v>
      </c>
      <c r="F32" s="54"/>
      <c r="G32" s="7">
        <v>648418</v>
      </c>
    </row>
    <row r="33" spans="1:7" ht="16.649999999999999" customHeight="1" x14ac:dyDescent="0.25">
      <c r="B33" s="46" t="s">
        <v>153</v>
      </c>
      <c r="C33" s="45">
        <v>4.5</v>
      </c>
      <c r="D33" s="54"/>
      <c r="E33" s="45">
        <v>4.0999999999999996</v>
      </c>
      <c r="F33" s="54"/>
      <c r="G33" s="45">
        <v>5.5</v>
      </c>
    </row>
    <row r="34" spans="1:7" ht="16.649999999999999" customHeight="1" x14ac:dyDescent="0.25">
      <c r="B34" s="46" t="s">
        <v>154</v>
      </c>
      <c r="C34" s="35">
        <v>0.73880000000000001</v>
      </c>
      <c r="D34" s="54"/>
      <c r="E34" s="35">
        <v>0.72660000000000002</v>
      </c>
      <c r="F34" s="54"/>
      <c r="G34" s="35">
        <v>0.65900000000000003</v>
      </c>
    </row>
    <row r="35" spans="1:7" ht="16.649999999999999" customHeight="1" x14ac:dyDescent="0.25"/>
    <row r="36" spans="1:7" ht="16.649999999999999" customHeight="1" x14ac:dyDescent="0.25">
      <c r="B36" s="78" t="s">
        <v>155</v>
      </c>
    </row>
    <row r="37" spans="1:7" ht="16.649999999999999" customHeight="1" x14ac:dyDescent="0.25">
      <c r="B37" s="79" t="s">
        <v>156</v>
      </c>
    </row>
    <row r="38" spans="1:7" ht="16.649999999999999" customHeight="1" x14ac:dyDescent="0.25">
      <c r="B38" s="46" t="s">
        <v>227</v>
      </c>
      <c r="C38" s="38">
        <v>1796</v>
      </c>
      <c r="D38" s="54"/>
      <c r="E38" s="38">
        <v>3033</v>
      </c>
      <c r="F38" s="54"/>
      <c r="G38" s="38">
        <v>3499</v>
      </c>
    </row>
    <row r="39" spans="1:7" ht="16.649999999999999" customHeight="1" x14ac:dyDescent="0.25">
      <c r="B39" s="46" t="s">
        <v>157</v>
      </c>
      <c r="C39" s="7">
        <v>105434</v>
      </c>
      <c r="D39" s="54"/>
      <c r="E39" s="7">
        <v>104092</v>
      </c>
      <c r="F39" s="54"/>
      <c r="G39" s="7">
        <v>151545</v>
      </c>
    </row>
    <row r="40" spans="1:7" ht="16.649999999999999" customHeight="1" x14ac:dyDescent="0.25">
      <c r="B40" s="79" t="s">
        <v>158</v>
      </c>
      <c r="C40" s="54"/>
      <c r="D40" s="54"/>
      <c r="E40" s="54"/>
      <c r="F40" s="54"/>
      <c r="G40" s="54"/>
    </row>
    <row r="41" spans="1:7" ht="16.649999999999999" customHeight="1" x14ac:dyDescent="0.25">
      <c r="B41" s="46" t="s">
        <v>159</v>
      </c>
      <c r="C41" s="7">
        <v>229</v>
      </c>
      <c r="D41" s="54"/>
      <c r="E41" s="7">
        <v>194</v>
      </c>
      <c r="F41" s="54"/>
      <c r="G41" s="7">
        <v>214</v>
      </c>
    </row>
    <row r="42" spans="1:7" ht="16.649999999999999" customHeight="1" x14ac:dyDescent="0.25">
      <c r="C42" s="54"/>
      <c r="D42" s="54"/>
      <c r="E42" s="54"/>
      <c r="F42" s="54"/>
      <c r="G42" s="54"/>
    </row>
    <row r="43" spans="1:7" ht="16.649999999999999" customHeight="1" x14ac:dyDescent="0.25">
      <c r="A43" s="77" t="s">
        <v>11</v>
      </c>
      <c r="B43" s="63"/>
      <c r="C43" s="54"/>
      <c r="D43" s="54"/>
      <c r="E43" s="54"/>
      <c r="F43" s="54"/>
      <c r="G43" s="54"/>
    </row>
    <row r="44" spans="1:7" ht="16.649999999999999" customHeight="1" x14ac:dyDescent="0.25">
      <c r="B44" s="79" t="s">
        <v>160</v>
      </c>
      <c r="C44" s="54"/>
      <c r="D44" s="54"/>
      <c r="E44" s="54"/>
      <c r="F44" s="54"/>
      <c r="G44" s="54"/>
    </row>
    <row r="45" spans="1:7" ht="16.649999999999999" customHeight="1" x14ac:dyDescent="0.25">
      <c r="B45" s="46" t="s">
        <v>161</v>
      </c>
      <c r="C45" s="7">
        <v>50</v>
      </c>
      <c r="D45" s="54"/>
      <c r="E45" s="7">
        <v>41</v>
      </c>
      <c r="F45" s="54"/>
      <c r="G45" s="7">
        <v>41</v>
      </c>
    </row>
    <row r="46" spans="1:7" ht="16.649999999999999" customHeight="1" x14ac:dyDescent="0.25">
      <c r="B46" s="46" t="s">
        <v>162</v>
      </c>
      <c r="C46" s="7">
        <v>12</v>
      </c>
      <c r="D46" s="54"/>
      <c r="E46" s="7">
        <v>4</v>
      </c>
      <c r="F46" s="54"/>
      <c r="G46" s="7">
        <v>15</v>
      </c>
    </row>
    <row r="47" spans="1:7" ht="16.649999999999999" customHeight="1" x14ac:dyDescent="0.25">
      <c r="B47" s="79" t="s">
        <v>163</v>
      </c>
      <c r="C47" s="54"/>
      <c r="D47" s="54"/>
      <c r="E47" s="54"/>
      <c r="F47" s="54"/>
      <c r="G47" s="54"/>
    </row>
    <row r="48" spans="1:7" ht="16.649999999999999" customHeight="1" x14ac:dyDescent="0.25">
      <c r="B48" s="46" t="s">
        <v>164</v>
      </c>
      <c r="C48" s="7">
        <v>107</v>
      </c>
      <c r="D48" s="54"/>
      <c r="E48" s="7">
        <v>66</v>
      </c>
      <c r="F48" s="54"/>
      <c r="G48" s="7">
        <v>67</v>
      </c>
    </row>
    <row r="49" spans="1:7" ht="16.649999999999999" customHeight="1" x14ac:dyDescent="0.25">
      <c r="B49" s="46" t="s">
        <v>165</v>
      </c>
      <c r="C49" s="7">
        <v>17</v>
      </c>
      <c r="D49" s="54"/>
      <c r="E49" s="7">
        <v>8</v>
      </c>
      <c r="F49" s="54"/>
      <c r="G49" s="7">
        <v>22</v>
      </c>
    </row>
    <row r="50" spans="1:7" ht="16.649999999999999" customHeight="1" x14ac:dyDescent="0.25">
      <c r="B50" s="79" t="s">
        <v>166</v>
      </c>
    </row>
    <row r="51" spans="1:7" ht="16.649999999999999" customHeight="1" x14ac:dyDescent="0.25">
      <c r="B51" s="46" t="s">
        <v>167</v>
      </c>
      <c r="C51" s="7">
        <v>3140</v>
      </c>
      <c r="D51" s="54"/>
      <c r="E51" s="7">
        <v>3091</v>
      </c>
      <c r="F51" s="54"/>
      <c r="G51" s="7">
        <v>3058</v>
      </c>
    </row>
    <row r="52" spans="1:7" ht="16.649999999999999" customHeight="1" x14ac:dyDescent="0.25">
      <c r="B52" s="46" t="s">
        <v>168</v>
      </c>
      <c r="C52" s="7">
        <v>1040</v>
      </c>
      <c r="D52" s="54"/>
      <c r="E52" s="7">
        <v>1028</v>
      </c>
      <c r="F52" s="54"/>
      <c r="G52" s="7">
        <v>1019</v>
      </c>
    </row>
    <row r="53" spans="1:7" ht="16.649999999999999" customHeight="1" x14ac:dyDescent="0.25">
      <c r="C53" s="54"/>
      <c r="D53" s="54"/>
      <c r="E53" s="54"/>
      <c r="F53" s="54"/>
      <c r="G53" s="54"/>
    </row>
    <row r="54" spans="1:7" ht="16.649999999999999" customHeight="1" x14ac:dyDescent="0.25">
      <c r="A54" s="77" t="s">
        <v>12</v>
      </c>
      <c r="B54" s="63"/>
      <c r="C54" s="54"/>
      <c r="D54" s="54"/>
      <c r="E54" s="54"/>
      <c r="F54" s="54"/>
      <c r="G54" s="54"/>
    </row>
    <row r="55" spans="1:7" ht="16.649999999999999" customHeight="1" x14ac:dyDescent="0.25">
      <c r="B55" s="46" t="s">
        <v>169</v>
      </c>
      <c r="C55" s="7">
        <v>332</v>
      </c>
      <c r="D55" s="54"/>
      <c r="E55" s="7">
        <v>325</v>
      </c>
      <c r="F55" s="54"/>
      <c r="G55" s="7">
        <v>365</v>
      </c>
    </row>
    <row r="56" spans="1:7" ht="16.649999999999999" customHeight="1" x14ac:dyDescent="0.25">
      <c r="B56" s="46" t="s">
        <v>206</v>
      </c>
      <c r="C56" s="38">
        <v>233</v>
      </c>
      <c r="D56" s="54"/>
      <c r="E56" s="38">
        <v>207</v>
      </c>
      <c r="F56" s="54"/>
      <c r="G56" s="38">
        <v>172</v>
      </c>
    </row>
    <row r="57" spans="1:7" ht="16.649999999999999" customHeight="1" x14ac:dyDescent="0.25">
      <c r="C57" s="54"/>
      <c r="D57" s="54"/>
      <c r="E57" s="54"/>
      <c r="F57" s="54"/>
      <c r="G57" s="54"/>
    </row>
    <row r="58" spans="1:7" ht="16.649999999999999" customHeight="1" x14ac:dyDescent="0.25">
      <c r="A58" s="77" t="s">
        <v>13</v>
      </c>
      <c r="B58" s="63"/>
      <c r="C58" s="54"/>
      <c r="D58" s="54"/>
      <c r="E58" s="54"/>
      <c r="F58" s="54"/>
      <c r="G58" s="54"/>
    </row>
    <row r="59" spans="1:7" ht="16.649999999999999" customHeight="1" x14ac:dyDescent="0.25">
      <c r="B59" s="46" t="s">
        <v>170</v>
      </c>
      <c r="C59" s="38">
        <v>204</v>
      </c>
      <c r="D59" s="54"/>
      <c r="E59" s="38">
        <v>62</v>
      </c>
      <c r="F59" s="54"/>
      <c r="G59" s="38">
        <v>74</v>
      </c>
    </row>
    <row r="60" spans="1:7" ht="16.649999999999999" customHeight="1" x14ac:dyDescent="0.25">
      <c r="B60" s="46" t="s">
        <v>171</v>
      </c>
      <c r="C60" s="38">
        <v>260</v>
      </c>
      <c r="D60" s="54"/>
      <c r="E60" s="6">
        <v>255</v>
      </c>
      <c r="F60" s="54"/>
      <c r="G60" s="38">
        <v>221.6</v>
      </c>
    </row>
    <row r="61" spans="1:7" ht="14.4" customHeight="1" x14ac:dyDescent="0.25"/>
    <row r="62" spans="1:7" ht="14.1" customHeight="1" x14ac:dyDescent="0.25">
      <c r="B62" s="72" t="s">
        <v>225</v>
      </c>
      <c r="C62" s="63"/>
      <c r="D62" s="63"/>
      <c r="E62" s="63"/>
      <c r="F62" s="63"/>
      <c r="G62" s="63"/>
    </row>
    <row r="63" spans="1:7" x14ac:dyDescent="0.25">
      <c r="B63" s="72" t="s">
        <v>226</v>
      </c>
      <c r="C63" s="63"/>
      <c r="D63" s="63"/>
      <c r="E63" s="63"/>
      <c r="F63" s="63"/>
      <c r="G63" s="63"/>
    </row>
    <row r="64" spans="1:7" ht="14.1" customHeight="1" x14ac:dyDescent="0.25">
      <c r="B64" s="72" t="s">
        <v>172</v>
      </c>
      <c r="C64" s="63"/>
      <c r="D64" s="63"/>
      <c r="E64" s="63"/>
      <c r="F64" s="63"/>
      <c r="G64" s="63"/>
    </row>
    <row r="65" spans="2:7" x14ac:dyDescent="0.25">
      <c r="B65" s="72" t="s">
        <v>173</v>
      </c>
      <c r="C65" s="63"/>
      <c r="D65" s="63"/>
      <c r="E65" s="63"/>
      <c r="F65" s="63"/>
      <c r="G65" s="63"/>
    </row>
    <row r="66" spans="2:7" ht="14.1" customHeight="1" x14ac:dyDescent="0.25">
      <c r="B66" s="72" t="s">
        <v>174</v>
      </c>
      <c r="C66" s="63"/>
      <c r="D66" s="63"/>
      <c r="E66" s="63"/>
      <c r="F66" s="63"/>
      <c r="G66" s="63"/>
    </row>
    <row r="67" spans="2:7" ht="14.1" customHeight="1" x14ac:dyDescent="0.25">
      <c r="B67" s="72" t="s">
        <v>224</v>
      </c>
      <c r="C67" s="72"/>
      <c r="D67" s="72"/>
      <c r="E67" s="72"/>
      <c r="F67" s="72"/>
      <c r="G67" s="72"/>
    </row>
    <row r="68" spans="2:7" ht="14.1" customHeight="1" x14ac:dyDescent="0.25">
      <c r="B68" s="72" t="s">
        <v>175</v>
      </c>
      <c r="C68" s="63"/>
      <c r="D68" s="63"/>
      <c r="E68" s="63"/>
      <c r="F68" s="63"/>
      <c r="G68" s="63"/>
    </row>
    <row r="69" spans="2:7" ht="14.1" customHeight="1" x14ac:dyDescent="0.25">
      <c r="B69" s="80" t="s">
        <v>179</v>
      </c>
      <c r="C69" s="81"/>
      <c r="D69" s="81"/>
      <c r="E69" s="81"/>
      <c r="F69" s="81"/>
      <c r="G69" s="81"/>
    </row>
    <row r="70" spans="2:7" ht="44.4" customHeight="1" x14ac:dyDescent="0.25">
      <c r="B70" s="72" t="s">
        <v>176</v>
      </c>
      <c r="C70" s="63"/>
      <c r="D70" s="63"/>
      <c r="E70" s="63"/>
      <c r="F70" s="63"/>
      <c r="G70" s="63"/>
    </row>
    <row r="71" spans="2:7" ht="16.649999999999999" customHeight="1" x14ac:dyDescent="0.25"/>
    <row r="72" spans="2:7" ht="16.649999999999999" customHeight="1" x14ac:dyDescent="0.25"/>
    <row r="73" spans="2:7" ht="16.649999999999999" customHeight="1" x14ac:dyDescent="0.25"/>
    <row r="74" spans="2:7" ht="16.649999999999999" customHeight="1" x14ac:dyDescent="0.25"/>
    <row r="75" spans="2:7" ht="16.649999999999999" customHeight="1" x14ac:dyDescent="0.25"/>
    <row r="76" spans="2:7" ht="16.649999999999999" customHeight="1" x14ac:dyDescent="0.25"/>
    <row r="77" spans="2:7" ht="16.649999999999999" customHeight="1" x14ac:dyDescent="0.25"/>
    <row r="78" spans="2:7" ht="16.649999999999999" customHeight="1" x14ac:dyDescent="0.25"/>
    <row r="79" spans="2:7" ht="16.649999999999999" customHeight="1" x14ac:dyDescent="0.25"/>
    <row r="80" spans="2:7" ht="16.649999999999999" customHeight="1" x14ac:dyDescent="0.25"/>
    <row r="81" ht="16.649999999999999" customHeight="1" x14ac:dyDescent="0.25"/>
    <row r="82" ht="16.649999999999999" customHeight="1" x14ac:dyDescent="0.25"/>
    <row r="83" ht="16.649999999999999" customHeight="1" x14ac:dyDescent="0.25"/>
    <row r="84" ht="16.649999999999999" customHeight="1" x14ac:dyDescent="0.25"/>
    <row r="85" ht="16.649999999999999" customHeight="1" x14ac:dyDescent="0.25"/>
    <row r="86" ht="16.649999999999999" customHeight="1" x14ac:dyDescent="0.25"/>
    <row r="87" ht="16.649999999999999" customHeight="1" x14ac:dyDescent="0.25"/>
    <row r="88" ht="16.649999999999999" customHeight="1" x14ac:dyDescent="0.25"/>
    <row r="89" ht="16.649999999999999" customHeight="1" x14ac:dyDescent="0.25"/>
  </sheetData>
  <mergeCells count="17">
    <mergeCell ref="B70:G70"/>
    <mergeCell ref="B69:G69"/>
    <mergeCell ref="B68:G68"/>
    <mergeCell ref="B62:G62"/>
    <mergeCell ref="B63:G63"/>
    <mergeCell ref="B67:G67"/>
    <mergeCell ref="B66:G66"/>
    <mergeCell ref="B65:G65"/>
    <mergeCell ref="B64:G64"/>
    <mergeCell ref="A43:B43"/>
    <mergeCell ref="A54:B54"/>
    <mergeCell ref="A58:B58"/>
    <mergeCell ref="A1:G1"/>
    <mergeCell ref="A2:G2"/>
    <mergeCell ref="A7:B7"/>
    <mergeCell ref="C4:G4"/>
    <mergeCell ref="A3:G3"/>
  </mergeCells>
  <pageMargins left="0.75" right="0.75" top="1" bottom="1" header="0.5" footer="0.5"/>
  <pageSetup scale="5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Income Statement</vt:lpstr>
      <vt:lpstr>Detailed Revenue</vt:lpstr>
      <vt:lpstr>Balance Sheet</vt:lpstr>
      <vt:lpstr>Non-GAAP Net Inc</vt:lpstr>
      <vt:lpstr>Non-GAAP Op Inc</vt:lpstr>
      <vt:lpstr>Non-GAAP Op Exp</vt:lpstr>
      <vt:lpstr>Operating Stats</vt:lpstr>
      <vt:lpstr>'Non-GAAP Net Inc'!Print_Area</vt:lpstr>
      <vt:lpstr>'Non-GAAP Op Inc'!Print_Area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Workiva</dc:creator>
  <cp:keywords>wDesk</cp:keywords>
  <cp:lastModifiedBy>Daisy Pitre Sneed</cp:lastModifiedBy>
  <cp:revision>2</cp:revision>
  <cp:lastPrinted>2020-01-27T16:45:29Z</cp:lastPrinted>
  <dcterms:created xsi:type="dcterms:W3CDTF">2020-01-14T18:58:56Z</dcterms:created>
  <dcterms:modified xsi:type="dcterms:W3CDTF">2020-01-28T20:39:19Z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