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showInkAnnotation="0" autoCompressPictures="0" defaultThemeVersion="166925"/>
  <mc:AlternateContent xmlns:mc="http://schemas.openxmlformats.org/markup-compatibility/2006">
    <mc:Choice Requires="x15">
      <x15ac:absPath xmlns:x15ac="http://schemas.microsoft.com/office/spreadsheetml/2010/11/ac" url="\\USEAZORGDFSP01\Corporate Finance\Investor Relations\Earnings\2024\1Q24\Earnings PR\"/>
    </mc:Choice>
  </mc:AlternateContent>
  <xr:revisionPtr revIDLastSave="0" documentId="8_{22F9E84E-1A96-45F2-98A3-7BC88F409D9C}" xr6:coauthVersionLast="47" xr6:coauthVersionMax="47" xr10:uidLastSave="{00000000-0000-0000-0000-000000000000}"/>
  <bookViews>
    <workbookView xWindow="-120" yWindow="-120" windowWidth="29040" windowHeight="15720" tabRatio="500" xr2:uid="{00000000-000D-0000-FFFF-FFFF00000000}"/>
  </bookViews>
  <sheets>
    <sheet name="GAAP" sheetId="1" r:id="rId1"/>
    <sheet name="Non-GAAP" sheetId="2" r:id="rId2"/>
    <sheet name="Non-GAAP reconciliations" sheetId="3" r:id="rId3"/>
    <sheet name="NG Notes"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1" i="3" l="1"/>
  <c r="R41" i="3"/>
  <c r="Q41" i="3"/>
  <c r="P41" i="3"/>
  <c r="O41" i="3"/>
  <c r="M41" i="3"/>
  <c r="L41" i="3"/>
  <c r="K41" i="3"/>
  <c r="J41" i="3"/>
  <c r="I41" i="3"/>
  <c r="H41" i="3"/>
  <c r="G41" i="3"/>
  <c r="F41" i="3"/>
  <c r="E41" i="3"/>
  <c r="D41" i="3"/>
  <c r="C41" i="3"/>
  <c r="B41" i="3"/>
  <c r="O35" i="3"/>
  <c r="O37" i="3" s="1"/>
  <c r="O38" i="3" s="1"/>
  <c r="S34" i="3"/>
  <c r="R34" i="3"/>
  <c r="Q34" i="3"/>
  <c r="P34" i="3"/>
  <c r="P35" i="3" s="1"/>
  <c r="P37" i="3" s="1"/>
  <c r="P38" i="3" s="1"/>
  <c r="O34" i="3"/>
  <c r="M34" i="3"/>
  <c r="M35" i="3" s="1"/>
  <c r="M37" i="3" s="1"/>
  <c r="M38" i="3" s="1"/>
  <c r="L34" i="3"/>
  <c r="K34" i="3"/>
  <c r="J34" i="3"/>
  <c r="I34" i="3"/>
  <c r="I35" i="3" s="1"/>
  <c r="I37" i="3" s="1"/>
  <c r="I38" i="3" s="1"/>
  <c r="H34" i="3"/>
  <c r="H35" i="3" s="1"/>
  <c r="H37" i="3" s="1"/>
  <c r="H38" i="3" s="1"/>
  <c r="G34" i="3"/>
  <c r="G35" i="3" s="1"/>
  <c r="G37" i="3" s="1"/>
  <c r="G38" i="3" s="1"/>
  <c r="F34" i="3"/>
  <c r="E34" i="3"/>
  <c r="E35" i="3" s="1"/>
  <c r="E37" i="3" s="1"/>
  <c r="E38" i="3" s="1"/>
  <c r="D34" i="3"/>
  <c r="C34" i="3"/>
  <c r="B34" i="3"/>
  <c r="B35" i="3" s="1"/>
  <c r="B37" i="3" s="1"/>
  <c r="B38" i="3" s="1"/>
  <c r="B28" i="3"/>
  <c r="P25" i="3"/>
  <c r="E25" i="3"/>
  <c r="P23" i="3"/>
  <c r="O23" i="3"/>
  <c r="O25" i="3" s="1"/>
  <c r="M23" i="3"/>
  <c r="M25" i="3" s="1"/>
  <c r="H23" i="3"/>
  <c r="H25" i="3" s="1"/>
  <c r="E23" i="3"/>
  <c r="D23" i="3"/>
  <c r="D25" i="3" s="1"/>
  <c r="C23" i="3"/>
  <c r="C25" i="3" s="1"/>
  <c r="S22" i="3"/>
  <c r="S28" i="3" s="1"/>
  <c r="P22" i="3"/>
  <c r="O22" i="3"/>
  <c r="J22" i="3"/>
  <c r="J28" i="3" s="1"/>
  <c r="I22" i="3"/>
  <c r="I28" i="3" s="1"/>
  <c r="H22" i="3"/>
  <c r="H28" i="3" s="1"/>
  <c r="G22" i="3"/>
  <c r="G28" i="3" s="1"/>
  <c r="E22" i="3"/>
  <c r="E28" i="3" s="1"/>
  <c r="D22" i="3"/>
  <c r="D28" i="3" s="1"/>
  <c r="D35" i="3" s="1"/>
  <c r="D37" i="3" s="1"/>
  <c r="D38" i="3" s="1"/>
  <c r="B22" i="3"/>
  <c r="S19" i="3"/>
  <c r="P19" i="3"/>
  <c r="J19" i="3"/>
  <c r="H19" i="3"/>
  <c r="E19" i="3"/>
  <c r="B19" i="3"/>
  <c r="S18" i="3"/>
  <c r="S23" i="3" s="1"/>
  <c r="S25" i="3" s="1"/>
  <c r="R18" i="3"/>
  <c r="R23" i="3" s="1"/>
  <c r="R25" i="3" s="1"/>
  <c r="Q18" i="3"/>
  <c r="Q23" i="3" s="1"/>
  <c r="Q25" i="3" s="1"/>
  <c r="P18" i="3"/>
  <c r="O18" i="3"/>
  <c r="O19" i="3" s="1"/>
  <c r="M18" i="3"/>
  <c r="M22" i="3" s="1"/>
  <c r="M28" i="3" s="1"/>
  <c r="L18" i="3"/>
  <c r="L23" i="3" s="1"/>
  <c r="L25" i="3" s="1"/>
  <c r="K18" i="3"/>
  <c r="K19" i="3" s="1"/>
  <c r="J18" i="3"/>
  <c r="J23" i="3" s="1"/>
  <c r="J25" i="3" s="1"/>
  <c r="I18" i="3"/>
  <c r="I19" i="3" s="1"/>
  <c r="H18" i="3"/>
  <c r="G18" i="3"/>
  <c r="G23" i="3" s="1"/>
  <c r="G25" i="3" s="1"/>
  <c r="F18" i="3"/>
  <c r="F23" i="3" s="1"/>
  <c r="F25" i="3" s="1"/>
  <c r="E18" i="3"/>
  <c r="D18" i="3"/>
  <c r="D19" i="3" s="1"/>
  <c r="C18" i="3"/>
  <c r="C22" i="3" s="1"/>
  <c r="C28" i="3" s="1"/>
  <c r="B18" i="3"/>
  <c r="B23" i="3" s="1"/>
  <c r="B25" i="3" s="1"/>
  <c r="O32" i="2"/>
  <c r="O34" i="2" s="1"/>
  <c r="O36" i="2" s="1"/>
  <c r="Q27" i="2"/>
  <c r="Q28" i="2" s="1"/>
  <c r="O27" i="2"/>
  <c r="O28" i="2" s="1"/>
  <c r="S26" i="2"/>
  <c r="S27" i="2" s="1"/>
  <c r="R26" i="2"/>
  <c r="R27" i="2" s="1"/>
  <c r="Q26" i="2"/>
  <c r="P26" i="2"/>
  <c r="P27" i="2" s="1"/>
  <c r="O26" i="2"/>
  <c r="M26" i="2"/>
  <c r="L26" i="2"/>
  <c r="K26" i="2"/>
  <c r="J26" i="2"/>
  <c r="I26" i="2"/>
  <c r="H26" i="2"/>
  <c r="G26" i="2"/>
  <c r="F26" i="2"/>
  <c r="E26" i="2"/>
  <c r="C26" i="2"/>
  <c r="B26" i="2"/>
  <c r="L16" i="2"/>
  <c r="L27" i="2" s="1"/>
  <c r="J16" i="2"/>
  <c r="J27" i="2" s="1"/>
  <c r="G16" i="2"/>
  <c r="G27" i="2" s="1"/>
  <c r="S13" i="2"/>
  <c r="R13" i="2"/>
  <c r="Q13" i="2"/>
  <c r="P13" i="2"/>
  <c r="O13" i="2"/>
  <c r="M13" i="2"/>
  <c r="M16" i="2" s="1"/>
  <c r="M27" i="2" s="1"/>
  <c r="L13" i="2"/>
  <c r="K13" i="2"/>
  <c r="K16" i="2" s="1"/>
  <c r="K27" i="2" s="1"/>
  <c r="J13" i="2"/>
  <c r="I13" i="2"/>
  <c r="I16" i="2" s="1"/>
  <c r="I27" i="2" s="1"/>
  <c r="H13" i="2"/>
  <c r="H16" i="2" s="1"/>
  <c r="H27" i="2" s="1"/>
  <c r="G13" i="2"/>
  <c r="F13" i="2"/>
  <c r="F16" i="2" s="1"/>
  <c r="F27" i="2" s="1"/>
  <c r="E13" i="2"/>
  <c r="E16" i="2" s="1"/>
  <c r="E27" i="2" s="1"/>
  <c r="M9" i="2"/>
  <c r="L9" i="2"/>
  <c r="K9" i="2"/>
  <c r="J9" i="2"/>
  <c r="I9" i="2"/>
  <c r="H9" i="2"/>
  <c r="G9" i="2"/>
  <c r="F9" i="2"/>
  <c r="E9" i="2"/>
  <c r="D9" i="2"/>
  <c r="D16" i="2" s="1"/>
  <c r="D27" i="2" s="1"/>
  <c r="C9" i="2"/>
  <c r="C16" i="2" s="1"/>
  <c r="C27" i="2" s="1"/>
  <c r="B9" i="2"/>
  <c r="B16" i="2" s="1"/>
  <c r="B27" i="2" s="1"/>
  <c r="I37" i="1"/>
  <c r="I39" i="1" s="1"/>
  <c r="I41" i="1" s="1"/>
  <c r="Q29" i="1"/>
  <c r="Q37" i="1" s="1"/>
  <c r="Q39" i="1" s="1"/>
  <c r="Q41" i="1" s="1"/>
  <c r="K29" i="1"/>
  <c r="K30" i="1" s="1"/>
  <c r="I29" i="1"/>
  <c r="I30" i="1" s="1"/>
  <c r="F29" i="1"/>
  <c r="F37" i="1" s="1"/>
  <c r="F39" i="1" s="1"/>
  <c r="F41" i="1" s="1"/>
  <c r="C29" i="1"/>
  <c r="C37" i="1" s="1"/>
  <c r="S28" i="1"/>
  <c r="S29" i="1" s="1"/>
  <c r="R28" i="1"/>
  <c r="R29" i="1" s="1"/>
  <c r="Q28" i="1"/>
  <c r="P28" i="1"/>
  <c r="P29" i="1" s="1"/>
  <c r="O28" i="1"/>
  <c r="O29" i="1" s="1"/>
  <c r="M28" i="1"/>
  <c r="M29" i="1" s="1"/>
  <c r="L28" i="1"/>
  <c r="L29" i="1" s="1"/>
  <c r="K28" i="1"/>
  <c r="J28" i="1"/>
  <c r="J29" i="1" s="1"/>
  <c r="I28" i="1"/>
  <c r="H28" i="1"/>
  <c r="H29" i="1" s="1"/>
  <c r="G28" i="1"/>
  <c r="G29" i="1" s="1"/>
  <c r="F28" i="1"/>
  <c r="E28" i="1"/>
  <c r="E29" i="1" s="1"/>
  <c r="D28" i="1"/>
  <c r="D29" i="1" s="1"/>
  <c r="C28" i="1"/>
  <c r="B28" i="1"/>
  <c r="B29" i="1" s="1"/>
  <c r="S13" i="1"/>
  <c r="R13" i="1"/>
  <c r="Q13" i="1"/>
  <c r="P13" i="1"/>
  <c r="O13" i="1"/>
  <c r="M13" i="1"/>
  <c r="L13" i="1"/>
  <c r="K13" i="1"/>
  <c r="J13" i="1"/>
  <c r="I13" i="1"/>
  <c r="H13" i="1"/>
  <c r="G13" i="1"/>
  <c r="F13" i="1"/>
  <c r="E13" i="1"/>
  <c r="M9" i="1"/>
  <c r="L9" i="1"/>
  <c r="K9" i="1"/>
  <c r="J9" i="1"/>
  <c r="I9" i="1"/>
  <c r="H9" i="1"/>
  <c r="G9" i="1"/>
  <c r="F9" i="1"/>
  <c r="E9" i="1"/>
  <c r="D9" i="1"/>
  <c r="C9" i="1"/>
  <c r="B9" i="1"/>
  <c r="D32" i="2" l="1"/>
  <c r="D28" i="2"/>
  <c r="M32" i="2"/>
  <c r="M34" i="2" s="1"/>
  <c r="M36" i="2" s="1"/>
  <c r="M28" i="2"/>
  <c r="B32" i="2"/>
  <c r="B28" i="2"/>
  <c r="J30" i="1"/>
  <c r="J37" i="1"/>
  <c r="J39" i="1" s="1"/>
  <c r="J41" i="1" s="1"/>
  <c r="M37" i="1"/>
  <c r="M39" i="1" s="1"/>
  <c r="M41" i="1" s="1"/>
  <c r="M30" i="1"/>
  <c r="O37" i="1"/>
  <c r="O39" i="1" s="1"/>
  <c r="O41" i="1" s="1"/>
  <c r="O30" i="1"/>
  <c r="L35" i="3"/>
  <c r="L37" i="3" s="1"/>
  <c r="L38" i="3" s="1"/>
  <c r="P37" i="1"/>
  <c r="P39" i="1" s="1"/>
  <c r="P41" i="1" s="1"/>
  <c r="P30" i="1"/>
  <c r="C32" i="2"/>
  <c r="C28" i="2"/>
  <c r="K32" i="2"/>
  <c r="K34" i="2" s="1"/>
  <c r="K36" i="2" s="1"/>
  <c r="K28" i="2"/>
  <c r="J35" i="3"/>
  <c r="J37" i="3" s="1"/>
  <c r="J38" i="3" s="1"/>
  <c r="G37" i="1"/>
  <c r="G39" i="1" s="1"/>
  <c r="G41" i="1" s="1"/>
  <c r="G30" i="1"/>
  <c r="H32" i="2"/>
  <c r="H34" i="2" s="1"/>
  <c r="H36" i="2" s="1"/>
  <c r="H28" i="2"/>
  <c r="I32" i="2"/>
  <c r="I34" i="2" s="1"/>
  <c r="I36" i="2" s="1"/>
  <c r="I28" i="2"/>
  <c r="L37" i="1"/>
  <c r="L39" i="1" s="1"/>
  <c r="L41" i="1" s="1"/>
  <c r="L30" i="1"/>
  <c r="R37" i="1"/>
  <c r="R39" i="1" s="1"/>
  <c r="R41" i="1" s="1"/>
  <c r="R30" i="1"/>
  <c r="F32" i="2"/>
  <c r="F34" i="2" s="1"/>
  <c r="F36" i="2" s="1"/>
  <c r="F28" i="2"/>
  <c r="H37" i="1"/>
  <c r="H39" i="1" s="1"/>
  <c r="H41" i="1" s="1"/>
  <c r="H30" i="1"/>
  <c r="S37" i="1"/>
  <c r="S39" i="1" s="1"/>
  <c r="S41" i="1" s="1"/>
  <c r="S30" i="1"/>
  <c r="G32" i="2"/>
  <c r="G34" i="2" s="1"/>
  <c r="G36" i="2" s="1"/>
  <c r="G28" i="2"/>
  <c r="D37" i="1"/>
  <c r="D30" i="1"/>
  <c r="J32" i="2"/>
  <c r="J34" i="2" s="1"/>
  <c r="J36" i="2" s="1"/>
  <c r="J28" i="2"/>
  <c r="R32" i="2"/>
  <c r="R34" i="2" s="1"/>
  <c r="R36" i="2" s="1"/>
  <c r="R28" i="2"/>
  <c r="S35" i="3"/>
  <c r="S37" i="3" s="1"/>
  <c r="S38" i="3" s="1"/>
  <c r="B37" i="1"/>
  <c r="B30" i="1"/>
  <c r="P28" i="2"/>
  <c r="P32" i="2"/>
  <c r="P34" i="2" s="1"/>
  <c r="P36" i="2" s="1"/>
  <c r="C41" i="1"/>
  <c r="C39" i="1"/>
  <c r="E37" i="1"/>
  <c r="E39" i="1" s="1"/>
  <c r="E41" i="1" s="1"/>
  <c r="E30" i="1"/>
  <c r="E32" i="2"/>
  <c r="E34" i="2" s="1"/>
  <c r="E36" i="2" s="1"/>
  <c r="E28" i="2"/>
  <c r="L32" i="2"/>
  <c r="L34" i="2" s="1"/>
  <c r="L36" i="2" s="1"/>
  <c r="L28" i="2"/>
  <c r="S32" i="2"/>
  <c r="S34" i="2" s="1"/>
  <c r="S36" i="2" s="1"/>
  <c r="S28" i="2"/>
  <c r="C35" i="3"/>
  <c r="C37" i="3" s="1"/>
  <c r="C38" i="3" s="1"/>
  <c r="K37" i="1"/>
  <c r="K39" i="1" s="1"/>
  <c r="K41" i="1" s="1"/>
  <c r="Q32" i="2"/>
  <c r="Q34" i="2" s="1"/>
  <c r="Q36" i="2" s="1"/>
  <c r="L19" i="3"/>
  <c r="K22" i="3"/>
  <c r="K28" i="3" s="1"/>
  <c r="K35" i="3" s="1"/>
  <c r="K37" i="3" s="1"/>
  <c r="K38" i="3" s="1"/>
  <c r="M19" i="3"/>
  <c r="L22" i="3"/>
  <c r="L28" i="3" s="1"/>
  <c r="K23" i="3"/>
  <c r="K25" i="3" s="1"/>
  <c r="Q30" i="1"/>
  <c r="Q19" i="3"/>
  <c r="R19" i="3"/>
  <c r="Q22" i="3"/>
  <c r="Q28" i="3" s="1"/>
  <c r="Q35" i="3" s="1"/>
  <c r="Q37" i="3" s="1"/>
  <c r="Q38" i="3" s="1"/>
  <c r="I23" i="3"/>
  <c r="I25" i="3" s="1"/>
  <c r="R22" i="3"/>
  <c r="R28" i="3" s="1"/>
  <c r="R35" i="3" s="1"/>
  <c r="R37" i="3" s="1"/>
  <c r="R38" i="3" s="1"/>
  <c r="C30" i="1"/>
  <c r="C19" i="3"/>
  <c r="F30" i="1"/>
  <c r="F19" i="3"/>
  <c r="G19" i="3"/>
  <c r="F22" i="3"/>
  <c r="F28" i="3" s="1"/>
  <c r="F35" i="3" s="1"/>
  <c r="F37" i="3" s="1"/>
  <c r="F38" i="3" s="1"/>
  <c r="B41" i="1" l="1"/>
  <c r="B39" i="1"/>
  <c r="D41" i="1"/>
  <c r="D39" i="1"/>
  <c r="B36" i="2"/>
  <c r="B34" i="2"/>
  <c r="C36" i="2"/>
  <c r="C34" i="2"/>
  <c r="D36" i="2"/>
  <c r="D34" i="2"/>
</calcChain>
</file>

<file path=xl/sharedStrings.xml><?xml version="1.0" encoding="utf-8"?>
<sst xmlns="http://schemas.openxmlformats.org/spreadsheetml/2006/main" count="206" uniqueCount="125">
  <si>
    <t>Nasdaq, Inc.</t>
  </si>
  <si>
    <t>Consolidated Statements of GAAP Income</t>
  </si>
  <si>
    <t>(all amounts in millions, except for per share amounts)</t>
  </si>
  <si>
    <t>2Q21</t>
  </si>
  <si>
    <t>3Q21</t>
  </si>
  <si>
    <t>4Q21</t>
  </si>
  <si>
    <t>1Q22</t>
  </si>
  <si>
    <t>2Q22</t>
  </si>
  <si>
    <t>3Q22</t>
  </si>
  <si>
    <t>4Q22</t>
  </si>
  <si>
    <t>1Q23</t>
  </si>
  <si>
    <t>2Q23</t>
  </si>
  <si>
    <t>3Q23</t>
  </si>
  <si>
    <t>4Q23</t>
  </si>
  <si>
    <t>1Q24</t>
  </si>
  <si>
    <t>2019</t>
  </si>
  <si>
    <t>2020</t>
  </si>
  <si>
    <t>2021</t>
  </si>
  <si>
    <t>2022</t>
  </si>
  <si>
    <t>2023</t>
  </si>
  <si>
    <t>Revenues:</t>
  </si>
  <si>
    <r>
      <rPr>
        <sz val="8"/>
        <color rgb="FF000000"/>
        <rFont val="Arial"/>
        <family val="2"/>
      </rPr>
      <t>Data and Listing Services</t>
    </r>
    <r>
      <rPr>
        <vertAlign val="superscript"/>
        <sz val="8"/>
        <color rgb="FF000000"/>
        <rFont val="Arial"/>
        <family val="2"/>
      </rPr>
      <t>(4)</t>
    </r>
  </si>
  <si>
    <t>Index</t>
  </si>
  <si>
    <t>Workflow and Insights</t>
  </si>
  <si>
    <t>Capital Access Platforms</t>
  </si>
  <si>
    <t>Financial Crime Management Technology</t>
  </si>
  <si>
    <r>
      <rPr>
        <sz val="8"/>
        <color rgb="FF000000"/>
        <rFont val="Arial"/>
        <family val="2"/>
      </rPr>
      <t xml:space="preserve">Regulatory Technology </t>
    </r>
    <r>
      <rPr>
        <vertAlign val="superscript"/>
        <sz val="8"/>
        <color rgb="FF000000"/>
        <rFont val="Arial"/>
        <family val="2"/>
      </rPr>
      <t>(2)</t>
    </r>
  </si>
  <si>
    <r>
      <rPr>
        <sz val="8"/>
        <color rgb="FF000000"/>
        <rFont val="Arial"/>
        <family val="2"/>
      </rPr>
      <t xml:space="preserve">Capital Markets Technology </t>
    </r>
    <r>
      <rPr>
        <vertAlign val="superscript"/>
        <sz val="8"/>
        <color rgb="FF000000"/>
        <rFont val="Arial"/>
        <family val="2"/>
      </rPr>
      <t>(2)(3)</t>
    </r>
  </si>
  <si>
    <t>Financial Technology</t>
  </si>
  <si>
    <r>
      <rPr>
        <b/>
        <sz val="8"/>
        <color rgb="FF000000"/>
        <rFont val="Arial"/>
        <family val="2"/>
      </rPr>
      <t xml:space="preserve">Market Services </t>
    </r>
    <r>
      <rPr>
        <b/>
        <vertAlign val="superscript"/>
        <sz val="8"/>
        <color rgb="FF000000"/>
        <rFont val="Arial"/>
        <family val="2"/>
      </rPr>
      <t>(1)(4)</t>
    </r>
  </si>
  <si>
    <r>
      <rPr>
        <b/>
        <sz val="8"/>
        <color rgb="FF000000"/>
        <rFont val="Arial"/>
        <family val="2"/>
      </rPr>
      <t>Other Revenues</t>
    </r>
    <r>
      <rPr>
        <b/>
        <vertAlign val="superscript"/>
        <sz val="8"/>
        <color rgb="FF000000"/>
        <rFont val="Arial"/>
        <family val="2"/>
      </rPr>
      <t>(3)(4)</t>
    </r>
  </si>
  <si>
    <r>
      <rPr>
        <b/>
        <sz val="8"/>
        <color rgb="FF000000"/>
        <rFont val="Arial"/>
        <family val="2"/>
      </rPr>
      <t>Net revenues</t>
    </r>
    <r>
      <rPr>
        <b/>
        <vertAlign val="superscript"/>
        <sz val="8"/>
        <color rgb="FF000000"/>
        <rFont val="Arial"/>
        <family val="2"/>
      </rPr>
      <t>(1)</t>
    </r>
  </si>
  <si>
    <t>Operating expenses:</t>
  </si>
  <si>
    <t>Compensation and benefits</t>
  </si>
  <si>
    <t>Professional and contract services</t>
  </si>
  <si>
    <t>Computer operations and data communications</t>
  </si>
  <si>
    <t>Occupancy</t>
  </si>
  <si>
    <t>General, administrative and other</t>
  </si>
  <si>
    <t>Marketing and advertising</t>
  </si>
  <si>
    <t>Depreciation and amortization</t>
  </si>
  <si>
    <t>Regulatory</t>
  </si>
  <si>
    <t>Merger and strategic initiatives</t>
  </si>
  <si>
    <t>Restructuring charges</t>
  </si>
  <si>
    <t>Total operating expenses</t>
  </si>
  <si>
    <t>Operating income</t>
  </si>
  <si>
    <t>Operating margin</t>
  </si>
  <si>
    <t>Interest income</t>
  </si>
  <si>
    <t>Interest expense</t>
  </si>
  <si>
    <t>Net gain on divestiture of businesses</t>
  </si>
  <si>
    <t>Other (loss) income</t>
  </si>
  <si>
    <t>Net income (loss) from unconsolidated investees</t>
  </si>
  <si>
    <t>Asset Impairments</t>
  </si>
  <si>
    <t>Income before taxes</t>
  </si>
  <si>
    <t>Income tax provision</t>
  </si>
  <si>
    <t>Net income</t>
  </si>
  <si>
    <t>Net loss attributable to Noncontrolling interests</t>
  </si>
  <si>
    <t>Net income attributable to Nasdaq</t>
  </si>
  <si>
    <t>Effective tax rate</t>
  </si>
  <si>
    <t>Earnings per Share:</t>
  </si>
  <si>
    <t>Diluted EPS</t>
  </si>
  <si>
    <t>Weighted average numbers of common stock shares:</t>
  </si>
  <si>
    <t>Diluted shares</t>
  </si>
  <si>
    <t>Cash dividends declared per share</t>
  </si>
  <si>
    <t>(1) Represents revenues less transaction-based expenses.</t>
  </si>
  <si>
    <t>(2) In the first quarter of 2022, Nasdaq reclassified risk solutions product revenues from the Anti Financial Crime business to the market technology business. For all quarterly periods presented, the reclassification was $4 million per period.</t>
  </si>
  <si>
    <t>(3) In the third quarter of 2022, Nasdaq reclassified prior period revenues related to our Broker Services business from trade management services to Other revenues due to the wind down of the business in June 2022. For all quarterly periods presented, the reclassification was $4 million per period.</t>
  </si>
  <si>
    <t>(4)  In the third quarter of 2023, Nasdaq reclassified prior period revenues related to the proposed sale of our European power trading and clearing business from Market Services and Data to Other revenues.</t>
  </si>
  <si>
    <t>Consolidated Statements of Non-GAAP Income</t>
  </si>
  <si>
    <t>Net interest expense</t>
  </si>
  <si>
    <t>Non-GAAP reconciliations</t>
  </si>
  <si>
    <t>($s in millions, except for per share amounts)</t>
  </si>
  <si>
    <t>U.S. GAAP operating expenses</t>
  </si>
  <si>
    <t>Non-GAAP adjustments:</t>
  </si>
  <si>
    <t>Amortization expense of acquired intangible assets</t>
  </si>
  <si>
    <t>Charitable donations</t>
  </si>
  <si>
    <t>Clearing default</t>
  </si>
  <si>
    <t>Lease asset impairments</t>
  </si>
  <si>
    <t>Legal and regulatory matters</t>
  </si>
  <si>
    <t>Extinguishment of debt</t>
  </si>
  <si>
    <t>Provision for notes receivable</t>
  </si>
  <si>
    <t>Pension settlement charge</t>
  </si>
  <si>
    <t>Other</t>
  </si>
  <si>
    <t>Total operating expense non-GAAP adjustments</t>
  </si>
  <si>
    <t>Non-GAAP operating expenses</t>
  </si>
  <si>
    <t>U.S. GAAP operating income</t>
  </si>
  <si>
    <t>Non-GAAP adjustments</t>
  </si>
  <si>
    <t>Non-GAAP operating income</t>
  </si>
  <si>
    <t>Depreciation and amortization of tangibles</t>
  </si>
  <si>
    <r>
      <rPr>
        <b/>
        <sz val="8"/>
        <color rgb="FF000000"/>
        <rFont val="Arial"/>
        <family val="2"/>
      </rPr>
      <t>EBITDA</t>
    </r>
    <r>
      <rPr>
        <sz val="8"/>
        <color rgb="FF000000"/>
        <rFont val="Arial"/>
        <family val="2"/>
      </rPr>
      <t xml:space="preserve"> </t>
    </r>
    <r>
      <rPr>
        <vertAlign val="superscript"/>
        <sz val="8"/>
        <color rgb="FF000000"/>
        <rFont val="Arial"/>
        <family val="2"/>
      </rPr>
      <t>(</t>
    </r>
    <r>
      <rPr>
        <vertAlign val="superscript"/>
        <sz val="8"/>
        <color rgb="FF000000"/>
        <rFont val="Arial"/>
        <family val="2"/>
      </rPr>
      <t>1</t>
    </r>
    <r>
      <rPr>
        <vertAlign val="superscript"/>
        <sz val="8"/>
        <color rgb="FF000000"/>
        <rFont val="Arial"/>
        <family val="2"/>
      </rPr>
      <t>)</t>
    </r>
  </si>
  <si>
    <t>GAAP net income (loss)</t>
  </si>
  <si>
    <t>Operating income Non-GAAP adjustments</t>
  </si>
  <si>
    <t>Non-operating Gain Non-GAAP adjustments:</t>
  </si>
  <si>
    <t>Net loss (income) from unconsolidated investees</t>
  </si>
  <si>
    <t>Gain on the sale of investment security</t>
  </si>
  <si>
    <t>Total non-operating Non-GAAP adjustments</t>
  </si>
  <si>
    <t>Total non-GAAP pre-tax adjustments</t>
  </si>
  <si>
    <t>Total non-GAAP adjustments to tax provision</t>
  </si>
  <si>
    <t>Total non-GAAP adjustments, net of tax</t>
  </si>
  <si>
    <t>Non-GAAP net income</t>
  </si>
  <si>
    <t>GAAP effective tax rate</t>
  </si>
  <si>
    <t xml:space="preserve">Impact of non-GAAP adjustments on effective tax rate </t>
  </si>
  <si>
    <t xml:space="preserve">Non-GAAP effective tax rate </t>
  </si>
  <si>
    <t>Average Diluted Shares Outstanding</t>
  </si>
  <si>
    <r>
      <rPr>
        <b/>
        <sz val="8"/>
        <color rgb="FF000000"/>
        <rFont val="Arial"/>
        <family val="2"/>
      </rPr>
      <t xml:space="preserve">GAAP diluted </t>
    </r>
    <r>
      <rPr>
        <b/>
        <sz val="8"/>
        <color rgb="FF000000"/>
        <rFont val="Arial"/>
        <family val="2"/>
      </rPr>
      <t>EPS</t>
    </r>
  </si>
  <si>
    <t>Non-GAAP diluted EPS</t>
  </si>
  <si>
    <t>Note: The sum of the quarterly amounts may not sum to the year-to-date amount due to rounding.</t>
  </si>
  <si>
    <t>(1) For considerations for pro forma gross leverage ratios, the last-twelve-month (LTM) period ending in 1Q24 included $163M of incremental Adenza EBITDA.</t>
  </si>
  <si>
    <t>Non-GAAP Information</t>
  </si>
  <si>
    <t>In addition to disclosing results determined in accordance with U.S. GAAP, we have also provided certain non-GAAP results of operations, including, but not limited to, non-GAAP net income attributable to Nasdaq, non-GAAP diluted earnings per share, non-GAAP operating income, non-GAAP operating expenses and non-GAAP EBITDA that include certain adjustments or exclude certain charges and gains that are described in the reconciliation table of U.S. GAAP to non-GAAP information provided. Management uses this non-GAAP information internally, along with U.S. GAAP information, in evaluating our performance and in making financial and operational decisions. We believe our presentation of these measures provides investors with greater transparency and supplemental data relating to our financial condition and results of operations. In addition, we believe the presentation of these measures is useful to investors for period-to-period comparisons of our ongoing operating performance.</t>
  </si>
  <si>
    <t xml:space="preserve">These measures are not in accordance with, or an alternative to, U.S. GAAP, and may be different from non-GAAP measures used by other companies. In addition, other companies, including companies in our industry, may calculate such measures differently, which reduces their usefulness as comparative measures. Investors should not rely on any single financial measure when evaluating our business. This non-GAAP information should be considered as supplemental in nature and is not meant as a substitute for our operating results in accordance with U.S. GAAP. We recommend investors review the U.S. GAAP financial measures included. When viewed in conjunction with our U.S. GAAP results and the accompanying reconciliations, we believe these non-GAAP measures provide greater transparency and a more complete understanding of factors affecting our business than U.S. GAAP measures alone. For further information, refer to Nasdaq’s filings with the U.S. Securities and Exchange Commission, including its annual reports on Form 10-K and quarterly reports on Form 10-Q, which are available on Nasdaq’s investor relations website at ir.nasdaq.com and the SEC’s website at www.sec.gov. </t>
  </si>
  <si>
    <t>We understand that analysts and investors regularly rely on non-GAAP financial measures, such as those described above, to assess operating performance. We use these measures because they highlight trends more clearly in our business that may not otherwise be apparent when relying solely on U.S. GAAP financial measures, since these measures eliminate from our results specific financial items, such as those described below, that have less bearing on our ongoing operating performance. The non-GAAP measures attributable to Nasdaq for the periods presented are calculated by adjusting for certain items as described below:</t>
  </si>
  <si>
    <r>
      <rPr>
        <i/>
        <sz val="9"/>
        <color rgb="FF000000"/>
        <rFont val="Arial"/>
        <family val="2"/>
      </rPr>
      <t>Amortization expense of acquired intangible assets</t>
    </r>
    <r>
      <rPr>
        <sz val="9"/>
        <color rgb="FF000000"/>
        <rFont val="Arial"/>
        <family val="2"/>
      </rPr>
      <t xml:space="preserve">: We amortize intangible assets acquired in connection with various acquisitions. Intangible asset amortization expense can vary from period to period due to episodic acquisitions completed, rather than from our ongoing business operations. </t>
    </r>
  </si>
  <si>
    <r>
      <rPr>
        <i/>
        <sz val="9"/>
        <color rgb="FF000000"/>
        <rFont val="Arial"/>
        <family val="2"/>
      </rPr>
      <t>Merger and strategic initiatives expense</t>
    </r>
    <r>
      <rPr>
        <sz val="9"/>
        <color rgb="FF000000"/>
        <rFont val="Arial"/>
        <family val="2"/>
      </rPr>
      <t>: We have pursued various strategic initiatives and completed acquisitions and divestitures in recent years that have resulted in expenses which would not have otherwise been incurred. The frequency and the amount of such expenses vary significantly based on the size, timing and complexity of the transaction. These expenses primarily include integration costs, as well as legal, due diligence and other third party transaction costs. For the three months ended September 30, 2023 and the three months ended June 30, 2023, these costs primarily relate to the announced Adenza acquisition.</t>
    </r>
  </si>
  <si>
    <r>
      <rPr>
        <i/>
        <sz val="9"/>
        <color rgb="FF000000"/>
        <rFont val="Arial"/>
        <family val="2"/>
      </rPr>
      <t xml:space="preserve">Charitable donations: </t>
    </r>
    <r>
      <rPr>
        <sz val="9"/>
        <color rgb="FF000000"/>
        <rFont val="Arial"/>
        <family val="2"/>
      </rPr>
      <t>Donations made to the Nasdaq Foun</t>
    </r>
    <r>
      <rPr>
        <sz val="9"/>
        <color rgb="FF000000"/>
        <rFont val="Arial"/>
        <family val="2"/>
      </rPr>
      <t>dation</t>
    </r>
    <r>
      <rPr>
        <i/>
        <sz val="9"/>
        <color rgb="FF000000"/>
        <rFont val="Arial"/>
        <family val="2"/>
      </rPr>
      <t xml:space="preserve">, </t>
    </r>
    <r>
      <rPr>
        <sz val="9"/>
        <color rgb="FF000000"/>
        <rFont val="Arial"/>
        <family val="2"/>
      </rPr>
      <t>COVID-19 response and relief efforts, and social justice charities.</t>
    </r>
  </si>
  <si>
    <r>
      <rPr>
        <i/>
        <sz val="9"/>
        <color rgb="FF000000"/>
        <rFont val="Arial"/>
        <family val="2"/>
      </rPr>
      <t>Clearing default:</t>
    </r>
    <r>
      <rPr>
        <sz val="9"/>
        <color rgb="FF000000"/>
        <rFont val="Arial"/>
        <family val="2"/>
      </rPr>
      <t xml:space="preserve"> Charges associated with the clearing default which occurred in 2018.</t>
    </r>
  </si>
  <si>
    <r>
      <rPr>
        <i/>
        <sz val="9"/>
        <color rgb="FF000000"/>
        <rFont val="Arial"/>
        <family val="2"/>
      </rPr>
      <t>Restructuring charges:</t>
    </r>
    <r>
      <rPr>
        <sz val="9"/>
        <color rgb="FF000000"/>
        <rFont val="Arial"/>
        <family val="2"/>
      </rPr>
      <t xml:space="preserve"> In the fourth quarter of 2023, following the closing of the Adenza acquisition, our management approved, committed to and initiated a restructuring program, to optimize our efficiencies as a combined organization. In connection with this program, we expect to incur pre-tax charges principally related to employee-related costs, contract terminations, real estate impairments and other related costs. The 2023 and 2022 charges also relate to our divisional alignment program that was initiated in October 2022, following our September 2022 announcement to realign our segments and leadership, with a focus on realizing the full potential of this structure. In connection with the program, we expect to incur pre-tax charges principally related to employee-related costs, consulting, asset impairments and contract terminations over a two-year period. The charges in 2019, 2020 and 2021 are associated with our restructuring program initiated in September 2019 with the goal of transitioning certain technology platforms to advance Nasdaq’s strategic opportunities as a technology and analytics provider and continuing our re-alignment of certain business areas. The 2019 program was completed as of June 30, 2021.</t>
    </r>
  </si>
  <si>
    <r>
      <rPr>
        <i/>
        <sz val="9"/>
        <color rgb="FF000000"/>
        <rFont val="Arial"/>
        <family val="2"/>
      </rPr>
      <t>Lease asset Impairments:</t>
    </r>
    <r>
      <rPr>
        <sz val="9"/>
        <color rgb="FF000000"/>
        <rFont val="Arial"/>
        <family val="2"/>
      </rPr>
      <t xml:space="preserve"> During the first quarter of 2023, we initiated a review of our real estate and facility capacity requirements due to our new and evolving work
</t>
    </r>
    <r>
      <rPr>
        <sz val="9"/>
        <color rgb="FF000000"/>
        <rFont val="Arial"/>
        <family val="2"/>
      </rPr>
      <t xml:space="preserve">models. As a result, for the three and six months ended June 30, 2023, we recorded impairment charges related to our operating lease assets and leasehold improvements associated with vacating certain leased office space, which are recorded in occupancy expense and depreciation and amortization expense in our Condensed Consolidated Statements of Income. We fully impaired our lease assets for locations we vacated, with no intention to sublease. Substantially all the property, equipment and leasehold improvements associated with the vacated lease office space was fully impaired as there are no expected future cash flows for these items. </t>
    </r>
  </si>
  <si>
    <r>
      <rPr>
        <i/>
        <sz val="9"/>
        <color rgb="FF000000"/>
        <rFont val="Arial"/>
        <family val="2"/>
      </rPr>
      <t xml:space="preserve">Legal and regulatory matters: </t>
    </r>
    <r>
      <rPr>
        <sz val="9"/>
        <color rgb="FF000000"/>
        <rFont val="Arial"/>
        <family val="2"/>
      </rPr>
      <t xml:space="preserve"> For the fourth quarter of 2023 primarily includes accruals related to legal matters. For the year ended 2023 legal accruals were offset by insurance recoveries related to legal matters recorded in general, administrative and other expense and professional and contract services expense in our Condensed Consolidated Statements of Income. In December 2021, we recorded a $33 million charge related to a decision made by the Swedish Administrative court rejecting an appeal by Nasdaq Clearing to dismiss an administrative fine imposed by the Swedish Financial Supervisory Authority (SFSA) associated with the default of a member of the Nasdaq Clearing commodities market that occurred in 2018. Nasdaq Clearing has appealed the court’s recent decision and firmly believes in the merits of its appeal. For the year ended December 31, 2020 we recorded a $6 million reversal of a regulatory fine issued by the SFSA. Both charges were recorded to regulatory expense in our Consolidated Statements of Income.</t>
    </r>
  </si>
  <si>
    <r>
      <rPr>
        <i/>
        <sz val="9"/>
        <color rgb="FF000000"/>
        <rFont val="Arial"/>
        <family val="2"/>
      </rPr>
      <t>Extinguishment of debt</t>
    </r>
    <r>
      <rPr>
        <sz val="9"/>
        <color rgb="FF000000"/>
        <rFont val="Arial"/>
        <family val="2"/>
      </rPr>
      <t>: These charges relate to premiums paid for the early extinguishment of previously outstanding debt.</t>
    </r>
  </si>
  <si>
    <r>
      <rPr>
        <i/>
        <sz val="9"/>
        <color rgb="FF000000"/>
        <rFont val="Arial"/>
        <family val="2"/>
      </rPr>
      <t xml:space="preserve">Provision for notes receivable: </t>
    </r>
    <r>
      <rPr>
        <sz val="9"/>
        <color rgb="FF000000"/>
        <rFont val="Arial"/>
        <family val="2"/>
      </rPr>
      <t>These charges are associated with the funding of technology development for the consolidated audit trail.</t>
    </r>
  </si>
  <si>
    <r>
      <rPr>
        <i/>
        <sz val="9"/>
        <color rgb="FF000000"/>
        <rFont val="Arial"/>
        <family val="2"/>
      </rPr>
      <t xml:space="preserve">Pension settlement charge: </t>
    </r>
    <r>
      <rPr>
        <sz val="9"/>
        <color rgb="FF000000"/>
        <rFont val="Arial"/>
        <family val="2"/>
      </rPr>
      <t>W</t>
    </r>
    <r>
      <rPr>
        <sz val="9"/>
        <color rgb="FF000000"/>
        <rFont val="Arial"/>
        <family val="2"/>
      </rPr>
      <t>e</t>
    </r>
    <r>
      <rPr>
        <sz val="9"/>
        <color rgb="FF000000"/>
        <rFont val="Arial"/>
        <family val="2"/>
      </rPr>
      <t xml:space="preserve"> recorded a pre-tax loss as a result of settling our </t>
    </r>
    <r>
      <rPr>
        <sz val="9"/>
        <color rgb="FF000000"/>
        <rFont val="Arial"/>
        <family val="2"/>
      </rPr>
      <t xml:space="preserve">U.S. pension plan. The plan was terminated and partially settled in 2023, with final settlement occurring during the first quarter of 2024. The loss is recorded in  compensation and benefits </t>
    </r>
    <r>
      <rPr>
        <sz val="9"/>
        <color rgb="FF000000"/>
        <rFont val="Arial"/>
        <family val="2"/>
      </rPr>
      <t>in the Condensed Consolidated Statements of Income.</t>
    </r>
  </si>
  <si>
    <r>
      <rPr>
        <i/>
        <sz val="9"/>
        <color rgb="FF000000"/>
        <rFont val="Arial"/>
        <family val="2"/>
      </rPr>
      <t>Net loss (income) from unconsolidated investees</t>
    </r>
    <r>
      <rPr>
        <sz val="9"/>
        <color rgb="FF000000"/>
        <rFont val="Arial"/>
        <family val="2"/>
      </rPr>
      <t xml:space="preserve">: We exclude our share of the earnings and losses of our equity method investments, primarily our equity interest in the Options Clearing Corporation, or OCC and Nasdaq Private Market, LLC. This provides a more meaningful analysis of Nasdaq’s ongoing operating performance or
</t>
    </r>
    <r>
      <rPr>
        <sz val="9"/>
        <color rgb="FF000000"/>
        <rFont val="Arial"/>
        <family val="2"/>
      </rPr>
      <t>comparisons in Nasdaq’s performance between periods.</t>
    </r>
  </si>
  <si>
    <r>
      <rPr>
        <i/>
        <sz val="9"/>
        <color rgb="FF000000"/>
        <rFont val="Arial"/>
        <family val="2"/>
      </rPr>
      <t xml:space="preserve">Net gain on divestiture of businesses: </t>
    </r>
    <r>
      <rPr>
        <sz val="9"/>
        <color rgb="FF000000"/>
        <rFont val="Arial"/>
        <family val="2"/>
      </rPr>
      <t>Represents the net gain on sale of our U.S. Fixed Income business in the second quarter of 2021, the net gain on the sale of the BWise enterprise governance, risk and compliance software platform in 2019 and the net gain on the sale of our Public Relations Solutions and Digital Media Services businesses in 2018.</t>
    </r>
  </si>
  <si>
    <r>
      <rPr>
        <sz val="9"/>
        <color rgb="FF000000"/>
        <rFont val="Arial"/>
        <family val="2"/>
      </rPr>
      <t>Other significant items include certain other charges or gains, including certain tax items, that are the result of other non-comparable events to measure operating performance. For the three months ended September 30, 2023, these items primarily included certain financing costs related to the Adenza transaction. For the three months ended June 30, 2023, these items primarily included investment gains and losses related to our corporate venture program and an insurance recovery related to legal matters. F</t>
    </r>
    <r>
      <rPr>
        <sz val="9"/>
        <color rgb="FF000000"/>
        <rFont val="Arial"/>
        <family val="2"/>
      </rPr>
      <t xml:space="preserve">or the </t>
    </r>
    <r>
      <rPr>
        <sz val="9"/>
        <color rgb="FF000000"/>
        <rFont val="Arial"/>
        <family val="2"/>
      </rPr>
      <t>three months</t>
    </r>
    <r>
      <rPr>
        <sz val="9"/>
        <color rgb="FF000000"/>
        <rFont val="Arial"/>
        <family val="2"/>
      </rPr>
      <t xml:space="preserve"> ended March 31, 2023, other items</t>
    </r>
    <r>
      <rPr>
        <sz val="9"/>
        <color rgb="FF000000"/>
        <rFont val="Arial"/>
        <family val="2"/>
      </rPr>
      <t xml:space="preserve"> </t>
    </r>
    <r>
      <rPr>
        <sz val="9"/>
        <color rgb="FF000000"/>
        <rFont val="Arial"/>
        <family val="2"/>
      </rPr>
      <t>include</t>
    </r>
    <r>
      <rPr>
        <sz val="9"/>
        <color rgb="FF000000"/>
        <rFont val="Arial"/>
        <family val="2"/>
      </rPr>
      <t>d</t>
    </r>
    <r>
      <rPr>
        <sz val="9"/>
        <color rgb="FF000000"/>
        <rFont val="Arial"/>
        <family val="2"/>
      </rPr>
      <t xml:space="preserve"> </t>
    </r>
    <r>
      <rPr>
        <sz val="9"/>
        <color rgb="FF000000"/>
        <rFont val="Arial"/>
        <family val="2"/>
      </rPr>
      <t xml:space="preserve">insurance recoveries related to certain legal matters. </t>
    </r>
    <r>
      <rPr>
        <sz val="9"/>
        <color rgb="FF000000"/>
        <rFont val="Arial"/>
        <family val="2"/>
      </rPr>
      <t>For 2022, other significant items included an accrual related to legal matters as well as net gains and losses from strategic investments entered into through our corporate venture program. Other significant items in 2021 include gains from sales of strategic investments entered into through our corporate venture program; for 2020, charges associated with duplicative rent and impairment of leasehold assets related to our global headquarters move; for 2019, a tax reserve for certain prior year examinations and certain litigation costs; for 2018, certain litigation costs, certain charges related to a sales and use tax audit and VAT reserves.</t>
    </r>
  </si>
  <si>
    <r>
      <rPr>
        <sz val="9"/>
        <color rgb="FF000000"/>
        <rFont val="Arial"/>
        <family val="2"/>
      </rPr>
      <t>The non-GAAP adjustment to the income tax provision primarily includes the tax impact of each non-GAAP adjustment. In addition, for the three months and year ended December 31, 2021, we recorded a tax benefit related to state and local provision to return adjustments and a release of tax reserves due to statute of limitation expiration. For the year ended December 31, 2021, we also recorded a prior year tax benefit, net of reserve. In addition, for the three months and year ended December 31, 2020, we recorded a tax benefit related to favorable audit settlements, a release of tax reserves due to statute of limitation expiration, partially offset with an increase to certain tax reserves related to certain tax filings. For the year ended December 31, 2020, we also recorded a tax benefit on compensation related deductions determined to be allowable.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</si>
</sst>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quot;—&quot;;_(@_)"/>
    <numFmt numFmtId="165" formatCode="* #,##0;* \(#,##0\);* &quot;—&quot;;_(@_)"/>
    <numFmt numFmtId="166" formatCode="#0_)%;\(#0\)%;&quot;—&quot;_)\%;_(@_)"/>
    <numFmt numFmtId="167" formatCode="#0.0_)%;\(#0.0\)%;&quot;—&quot;_)\%;_(@_)"/>
    <numFmt numFmtId="168" formatCode="* #,##0.00;* \(#,##0.00\);* &quot;—&quot;;_(@_)"/>
    <numFmt numFmtId="169" formatCode="&quot;$&quot;* #,##0.00_);&quot;$&quot;* \(#,##0.00\);&quot;$&quot;* &quot;—&quot;_);_(@_)"/>
    <numFmt numFmtId="170" formatCode="* #,##0.0;* \(#,##0.0\);* &quot;—&quot;;_(@_)"/>
    <numFmt numFmtId="171" formatCode="#,##0_)%;\(#,##0\)%;&quot;—&quot;_)\%;_(@_)"/>
    <numFmt numFmtId="172" formatCode="#,##0.0_)%;\(#,##0.0\)%;&quot;—&quot;_)\%;_(@_)"/>
    <numFmt numFmtId="173" formatCode="#,##0;\(#,##0\);&quot;—&quot;;_(@_)"/>
    <numFmt numFmtId="174" formatCode="#,##0.0;\(#,##0.0\);&quot;—&quot;;_(@_)"/>
    <numFmt numFmtId="175" formatCode="#,##0.00;\(#,##0.00\);&quot;—&quot;;_(@_)"/>
    <numFmt numFmtId="176" formatCode="&quot;$&quot;#,##0.00_);&quot;$&quot;\(#,##0.00\);&quot;$&quot;&quot;—&quot;_);_(@_)"/>
  </numFmts>
  <fonts count="19" x14ac:knownFonts="1">
    <font>
      <sz val="10"/>
      <name val="Arial"/>
    </font>
    <font>
      <sz val="10"/>
      <color rgb="FF000000"/>
      <name val="Arial"/>
      <family val="2"/>
    </font>
    <font>
      <sz val="12"/>
      <color rgb="FF000000"/>
      <name val="Arial"/>
      <family val="2"/>
    </font>
    <font>
      <b/>
      <sz val="18"/>
      <color rgb="FF000000"/>
      <name val="Arial"/>
      <family val="2"/>
    </font>
    <font>
      <b/>
      <sz val="16"/>
      <color rgb="FF000000"/>
      <name val="Arial"/>
      <family val="2"/>
    </font>
    <font>
      <sz val="14"/>
      <color rgb="FF000000"/>
      <name val="Arial"/>
      <family val="2"/>
    </font>
    <font>
      <b/>
      <sz val="14"/>
      <color rgb="FF000000"/>
      <name val="Arial"/>
      <family val="2"/>
    </font>
    <font>
      <sz val="6"/>
      <color rgb="FF000000"/>
      <name val="Arial"/>
      <family val="2"/>
    </font>
    <font>
      <b/>
      <sz val="8"/>
      <color rgb="FFFFFFFF"/>
      <name val="Arial"/>
      <family val="2"/>
    </font>
    <font>
      <b/>
      <sz val="8"/>
      <color rgb="FF000000"/>
      <name val="Arial"/>
      <family val="2"/>
    </font>
    <font>
      <sz val="8"/>
      <color rgb="FF000000"/>
      <name val="Arial"/>
      <family val="2"/>
    </font>
    <font>
      <i/>
      <sz val="8"/>
      <color rgb="FF000000"/>
      <name val="Arial"/>
      <family val="2"/>
    </font>
    <font>
      <sz val="7"/>
      <color rgb="FF000000"/>
      <name val="Arial"/>
      <family val="2"/>
    </font>
    <font>
      <b/>
      <sz val="7"/>
      <color rgb="FF000000"/>
      <name val="Arial"/>
      <family val="2"/>
    </font>
    <font>
      <b/>
      <u/>
      <sz val="9"/>
      <color rgb="FF000000"/>
      <name val="Arial"/>
      <family val="2"/>
    </font>
    <font>
      <sz val="9"/>
      <color rgb="FF000000"/>
      <name val="Arial"/>
      <family val="2"/>
    </font>
    <font>
      <i/>
      <sz val="9"/>
      <color rgb="FF000000"/>
      <name val="Arial"/>
      <family val="2"/>
    </font>
    <font>
      <vertAlign val="superscript"/>
      <sz val="8"/>
      <color rgb="FF000000"/>
      <name val="Arial"/>
      <family val="2"/>
    </font>
    <font>
      <b/>
      <vertAlign val="superscript"/>
      <sz val="8"/>
      <color rgb="FF000000"/>
      <name val="Arial"/>
      <family val="2"/>
    </font>
  </fonts>
  <fills count="3">
    <fill>
      <patternFill patternType="none"/>
    </fill>
    <fill>
      <patternFill patternType="gray125"/>
    </fill>
    <fill>
      <patternFill patternType="solid">
        <fgColor rgb="FF4BACC6"/>
        <bgColor indexed="64"/>
      </patternFill>
    </fill>
  </fills>
  <borders count="9">
    <border>
      <left/>
      <right/>
      <top/>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right/>
      <top/>
      <bottom style="double">
        <color rgb="FF000000"/>
      </bottom>
      <diagonal/>
    </border>
    <border>
      <left/>
      <right/>
      <top style="thin">
        <color rgb="FF000000"/>
      </top>
      <bottom style="double">
        <color rgb="FF000000"/>
      </bottom>
      <diagonal/>
    </border>
    <border>
      <left/>
      <right/>
      <top style="double">
        <color rgb="FF000000"/>
      </top>
      <bottom/>
      <diagonal/>
    </border>
    <border>
      <left/>
      <right style="thin">
        <color rgb="FF000000"/>
      </right>
      <top/>
      <bottom/>
      <diagonal/>
    </border>
    <border>
      <left style="thin">
        <color rgb="FF000000"/>
      </left>
      <right/>
      <top/>
      <bottom/>
      <diagonal/>
    </border>
  </borders>
  <cellStyleXfs count="6">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cellStyleXfs>
  <cellXfs count="61">
    <xf numFmtId="0" fontId="0" fillId="0" borderId="0" xfId="0"/>
    <xf numFmtId="0" fontId="1" fillId="0" borderId="0" xfId="1">
      <alignment wrapText="1"/>
    </xf>
    <xf numFmtId="0" fontId="6" fillId="0" borderId="0" xfId="0" applyFont="1" applyAlignment="1">
      <alignment horizontal="left" wrapText="1"/>
    </xf>
    <xf numFmtId="0" fontId="7" fillId="0" borderId="2" xfId="0" applyFont="1" applyBorder="1" applyAlignment="1">
      <alignment horizontal="left" wrapText="1"/>
    </xf>
    <xf numFmtId="0" fontId="8" fillId="2" borderId="0" xfId="0" applyFont="1" applyFill="1" applyAlignment="1">
      <alignment horizontal="center" wrapText="1"/>
    </xf>
    <xf numFmtId="164" fontId="8" fillId="2" borderId="0" xfId="0" applyNumberFormat="1" applyFont="1" applyFill="1" applyAlignment="1">
      <alignment horizontal="center" wrapText="1"/>
    </xf>
    <xf numFmtId="0" fontId="9" fillId="0" borderId="0" xfId="0" applyFont="1" applyAlignment="1">
      <alignment horizontal="left" wrapText="1"/>
    </xf>
    <xf numFmtId="0" fontId="10" fillId="0" borderId="0" xfId="0" applyFont="1" applyAlignment="1">
      <alignment horizontal="left" wrapText="1"/>
    </xf>
    <xf numFmtId="165" fontId="10" fillId="0" borderId="0" xfId="0" applyNumberFormat="1" applyFont="1" applyAlignment="1">
      <alignment wrapText="1"/>
    </xf>
    <xf numFmtId="165" fontId="9" fillId="0" borderId="0" xfId="0" applyNumberFormat="1" applyFont="1" applyAlignment="1">
      <alignment wrapText="1"/>
    </xf>
    <xf numFmtId="165" fontId="9" fillId="0" borderId="1" xfId="0" applyNumberFormat="1" applyFont="1" applyBorder="1" applyAlignment="1">
      <alignment wrapText="1"/>
    </xf>
    <xf numFmtId="165" fontId="9" fillId="0" borderId="3" xfId="0" applyNumberFormat="1" applyFont="1" applyBorder="1" applyAlignment="1">
      <alignment wrapText="1"/>
    </xf>
    <xf numFmtId="165" fontId="10" fillId="0" borderId="1" xfId="0" applyNumberFormat="1" applyFont="1" applyBorder="1" applyAlignment="1">
      <alignment wrapText="1"/>
    </xf>
    <xf numFmtId="165" fontId="9" fillId="0" borderId="2" xfId="0" applyNumberFormat="1" applyFont="1" applyBorder="1" applyAlignment="1">
      <alignment wrapText="1"/>
    </xf>
    <xf numFmtId="0" fontId="11" fillId="0" borderId="0" xfId="0" applyFont="1" applyAlignment="1">
      <alignment horizontal="left" wrapText="1"/>
    </xf>
    <xf numFmtId="166" fontId="11" fillId="0" borderId="0" xfId="0" applyNumberFormat="1" applyFont="1" applyAlignment="1">
      <alignment horizontal="right" wrapText="1"/>
    </xf>
    <xf numFmtId="165" fontId="9" fillId="0" borderId="4" xfId="0" applyNumberFormat="1" applyFont="1" applyBorder="1" applyAlignment="1">
      <alignment wrapText="1"/>
    </xf>
    <xf numFmtId="165" fontId="9" fillId="0" borderId="5" xfId="0" applyNumberFormat="1" applyFont="1" applyBorder="1" applyAlignment="1">
      <alignment wrapText="1"/>
    </xf>
    <xf numFmtId="167" fontId="11" fillId="0" borderId="0" xfId="0" applyNumberFormat="1" applyFont="1" applyAlignment="1">
      <alignment horizontal="right" wrapText="1"/>
    </xf>
    <xf numFmtId="168" fontId="9" fillId="0" borderId="0" xfId="0" applyNumberFormat="1" applyFont="1" applyAlignment="1">
      <alignment wrapText="1"/>
    </xf>
    <xf numFmtId="169" fontId="9" fillId="0" borderId="0" xfId="0" applyNumberFormat="1" applyFont="1" applyAlignment="1">
      <alignment wrapText="1"/>
    </xf>
    <xf numFmtId="170" fontId="10" fillId="0" borderId="0" xfId="0" applyNumberFormat="1" applyFont="1" applyAlignment="1">
      <alignment wrapText="1"/>
    </xf>
    <xf numFmtId="169" fontId="10" fillId="0" borderId="0" xfId="0" applyNumberFormat="1" applyFont="1" applyAlignment="1">
      <alignment wrapText="1"/>
    </xf>
    <xf numFmtId="0" fontId="12" fillId="0" borderId="2" xfId="0" applyFont="1" applyBorder="1" applyAlignment="1">
      <alignment wrapText="1"/>
    </xf>
    <xf numFmtId="0" fontId="10" fillId="0" borderId="2" xfId="0" applyFont="1" applyBorder="1" applyAlignment="1">
      <alignment wrapText="1"/>
    </xf>
    <xf numFmtId="0" fontId="10" fillId="0" borderId="2" xfId="0" applyFont="1" applyBorder="1" applyAlignment="1">
      <alignment horizontal="right" wrapText="1"/>
    </xf>
    <xf numFmtId="0" fontId="10" fillId="0" borderId="6" xfId="0" applyFont="1" applyBorder="1" applyAlignment="1">
      <alignment horizontal="right" wrapText="1"/>
    </xf>
    <xf numFmtId="0" fontId="12" fillId="0" borderId="2" xfId="0" applyFont="1" applyBorder="1" applyAlignment="1">
      <alignment horizontal="left" wrapText="1"/>
    </xf>
    <xf numFmtId="0" fontId="10" fillId="0" borderId="0" xfId="0" applyFont="1" applyAlignment="1">
      <alignment horizontal="right" wrapText="1"/>
    </xf>
    <xf numFmtId="0" fontId="9" fillId="0" borderId="3" xfId="0" applyFont="1" applyBorder="1" applyAlignment="1">
      <alignment horizontal="right" wrapText="1"/>
    </xf>
    <xf numFmtId="0" fontId="9" fillId="0" borderId="2" xfId="0" applyFont="1" applyBorder="1" applyAlignment="1">
      <alignment horizontal="right" wrapText="1"/>
    </xf>
    <xf numFmtId="0" fontId="11" fillId="0" borderId="0" xfId="0" applyFont="1" applyAlignment="1">
      <alignment horizontal="right" wrapText="1"/>
    </xf>
    <xf numFmtId="171" fontId="11" fillId="0" borderId="0" xfId="0" applyNumberFormat="1" applyFont="1" applyAlignment="1">
      <alignment horizontal="right" wrapText="1"/>
    </xf>
    <xf numFmtId="165" fontId="10" fillId="0" borderId="2" xfId="0" applyNumberFormat="1" applyFont="1" applyBorder="1" applyAlignment="1">
      <alignment wrapText="1"/>
    </xf>
    <xf numFmtId="0" fontId="9" fillId="0" borderId="4" xfId="0" applyFont="1" applyBorder="1" applyAlignment="1">
      <alignment horizontal="right" wrapText="1"/>
    </xf>
    <xf numFmtId="0" fontId="9" fillId="0" borderId="5" xfId="0" applyFont="1" applyBorder="1" applyAlignment="1">
      <alignment horizontal="right" wrapText="1"/>
    </xf>
    <xf numFmtId="172" fontId="11" fillId="0" borderId="0" xfId="0" applyNumberFormat="1" applyFont="1" applyAlignment="1">
      <alignment horizontal="right" wrapText="1"/>
    </xf>
    <xf numFmtId="0" fontId="13" fillId="0" borderId="2" xfId="0" applyFont="1" applyBorder="1" applyAlignment="1">
      <alignment horizontal="left" wrapText="1"/>
    </xf>
    <xf numFmtId="173" fontId="9" fillId="0" borderId="0" xfId="0" applyNumberFormat="1" applyFont="1" applyAlignment="1">
      <alignment horizontal="center" wrapText="1"/>
    </xf>
    <xf numFmtId="173" fontId="10" fillId="0" borderId="0" xfId="0" applyNumberFormat="1" applyFont="1" applyAlignment="1">
      <alignment horizontal="center" wrapText="1"/>
    </xf>
    <xf numFmtId="173" fontId="10" fillId="0" borderId="1" xfId="0" applyNumberFormat="1" applyFont="1" applyBorder="1" applyAlignment="1">
      <alignment horizontal="center" wrapText="1"/>
    </xf>
    <xf numFmtId="173" fontId="9" fillId="0" borderId="3" xfId="0" applyNumberFormat="1" applyFont="1" applyBorder="1" applyAlignment="1">
      <alignment horizontal="center" wrapText="1"/>
    </xf>
    <xf numFmtId="173" fontId="9" fillId="0" borderId="5" xfId="0" applyNumberFormat="1" applyFont="1" applyBorder="1" applyAlignment="1">
      <alignment horizontal="center" wrapText="1"/>
    </xf>
    <xf numFmtId="173" fontId="10" fillId="0" borderId="6" xfId="0" applyNumberFormat="1" applyFont="1" applyBorder="1" applyAlignment="1">
      <alignment horizontal="center" wrapText="1"/>
    </xf>
    <xf numFmtId="0" fontId="10" fillId="0" borderId="7" xfId="0" applyFont="1" applyBorder="1" applyAlignment="1">
      <alignment wrapText="1"/>
    </xf>
    <xf numFmtId="173" fontId="9" fillId="0" borderId="8" xfId="0" applyNumberFormat="1" applyFont="1" applyBorder="1" applyAlignment="1">
      <alignment horizontal="center" wrapText="1"/>
    </xf>
    <xf numFmtId="173" fontId="9" fillId="0" borderId="2" xfId="0" applyNumberFormat="1" applyFont="1" applyBorder="1" applyAlignment="1">
      <alignment horizontal="center" wrapText="1"/>
    </xf>
    <xf numFmtId="173" fontId="9" fillId="0" borderId="1" xfId="0" applyNumberFormat="1" applyFont="1" applyBorder="1" applyAlignment="1">
      <alignment horizontal="center" wrapText="1"/>
    </xf>
    <xf numFmtId="167" fontId="10" fillId="0" borderId="0" xfId="0" applyNumberFormat="1" applyFont="1" applyAlignment="1">
      <alignment horizontal="right" wrapText="1"/>
    </xf>
    <xf numFmtId="167" fontId="10" fillId="0" borderId="0" xfId="0" applyNumberFormat="1" applyFont="1" applyAlignment="1">
      <alignment wrapText="1"/>
    </xf>
    <xf numFmtId="174" fontId="10" fillId="0" borderId="0" xfId="0" applyNumberFormat="1" applyFont="1" applyAlignment="1">
      <alignment horizontal="center" wrapText="1"/>
    </xf>
    <xf numFmtId="175" fontId="9" fillId="0" borderId="0" xfId="0" applyNumberFormat="1" applyFont="1" applyAlignment="1">
      <alignment horizontal="center" wrapText="1"/>
    </xf>
    <xf numFmtId="176" fontId="9" fillId="0" borderId="0" xfId="0" applyNumberFormat="1" applyFont="1" applyAlignment="1">
      <alignment horizontal="center" wrapText="1"/>
    </xf>
    <xf numFmtId="0" fontId="4" fillId="0" borderId="2" xfId="0" applyFont="1" applyBorder="1" applyAlignment="1">
      <alignment horizontal="left" wrapText="1"/>
    </xf>
    <xf numFmtId="0" fontId="10" fillId="0" borderId="6" xfId="0" applyFont="1" applyBorder="1" applyAlignment="1">
      <alignment wrapText="1"/>
    </xf>
    <xf numFmtId="0" fontId="14" fillId="0" borderId="0" xfId="0" applyFont="1" applyAlignment="1">
      <alignment wrapText="1"/>
    </xf>
    <xf numFmtId="0" fontId="15" fillId="0" borderId="0" xfId="0" applyFont="1" applyAlignment="1">
      <alignment wrapText="1"/>
    </xf>
    <xf numFmtId="0" fontId="16" fillId="0" borderId="0" xfId="0" applyFont="1" applyAlignment="1">
      <alignment wrapText="1"/>
    </xf>
    <xf numFmtId="0" fontId="6" fillId="0" borderId="1" xfId="0" applyFont="1" applyBorder="1" applyAlignment="1">
      <alignment horizontal="left" wrapText="1"/>
    </xf>
    <xf numFmtId="0" fontId="0" fillId="0" borderId="0" xfId="0"/>
    <xf numFmtId="0" fontId="12" fillId="0" borderId="0" xfId="0" applyFont="1" applyAlignment="1">
      <alignment horizontal="left" wrapText="1"/>
    </xf>
  </cellXfs>
  <cellStyles count="6">
    <cellStyle name="Heading 1" xfId="3" xr:uid="{00000000-0005-0000-0000-000003000000}"/>
    <cellStyle name="Heading 2" xfId="4" xr:uid="{00000000-0005-0000-0000-000004000000}"/>
    <cellStyle name="Heading 3" xfId="5" xr:uid="{00000000-0005-0000-0000-000005000000}"/>
    <cellStyle name="Normal" xfId="0" builtinId="0"/>
    <cellStyle name="Normal 2" xfId="2" xr:uid="{00000000-0005-0000-0000-000002000000}"/>
    <cellStyle name="Table (Normal)" xfId="1" xr:uid="{00000000-0005-0000-0000-00000100000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6"/>
  <sheetViews>
    <sheetView tabSelected="1" workbookViewId="0">
      <pane xSplit="1" ySplit="4" topLeftCell="B5" activePane="bottomRight" state="frozen"/>
      <selection pane="topRight"/>
      <selection pane="bottomLeft"/>
      <selection pane="bottomRight"/>
    </sheetView>
  </sheetViews>
  <sheetFormatPr defaultColWidth="13.7109375" defaultRowHeight="12.75" x14ac:dyDescent="0.2"/>
  <cols>
    <col min="1" max="1" width="44" customWidth="1"/>
    <col min="2" max="4" width="7" hidden="1" customWidth="1"/>
    <col min="5" max="13" width="7" customWidth="1"/>
    <col min="14" max="14" width="1.5703125" customWidth="1"/>
    <col min="15" max="19" width="7.28515625" customWidth="1"/>
    <col min="20" max="20" width="1.85546875" customWidth="1"/>
    <col min="21" max="29" width="33" customWidth="1"/>
  </cols>
  <sheetData>
    <row r="1" spans="1:19" ht="19.149999999999999" customHeight="1" x14ac:dyDescent="0.25">
      <c r="A1" s="2" t="s">
        <v>0</v>
      </c>
    </row>
    <row r="2" spans="1:19" ht="19.149999999999999" customHeight="1" x14ac:dyDescent="0.25">
      <c r="A2" s="58" t="s">
        <v>1</v>
      </c>
      <c r="B2" s="59"/>
      <c r="C2" s="59"/>
      <c r="D2" s="59"/>
      <c r="E2" s="59"/>
      <c r="F2" s="59"/>
      <c r="G2" s="59"/>
      <c r="H2" s="59"/>
      <c r="I2" s="59"/>
      <c r="J2" s="59"/>
      <c r="K2" s="59"/>
      <c r="L2" s="59"/>
      <c r="M2" s="59"/>
    </row>
    <row r="3" spans="1:19" ht="13.35" customHeight="1" x14ac:dyDescent="0.2">
      <c r="A3" s="3" t="s">
        <v>2</v>
      </c>
      <c r="B3" s="23"/>
      <c r="C3" s="23"/>
      <c r="D3" s="23"/>
      <c r="E3" s="23"/>
      <c r="F3" s="23"/>
      <c r="G3" s="23"/>
      <c r="H3" s="23"/>
      <c r="I3" s="23"/>
      <c r="J3" s="23"/>
      <c r="K3" s="23"/>
      <c r="L3" s="23"/>
      <c r="M3" s="23"/>
      <c r="N3" s="24"/>
      <c r="O3" s="24"/>
      <c r="P3" s="24"/>
      <c r="Q3" s="24"/>
      <c r="R3" s="24"/>
      <c r="S3" s="24"/>
    </row>
    <row r="4" spans="1:19" ht="13.35" customHeight="1" x14ac:dyDescent="0.2">
      <c r="B4" s="4" t="s">
        <v>3</v>
      </c>
      <c r="C4" s="4" t="s">
        <v>4</v>
      </c>
      <c r="D4" s="4" t="s">
        <v>5</v>
      </c>
      <c r="E4" s="4" t="s">
        <v>6</v>
      </c>
      <c r="F4" s="4" t="s">
        <v>7</v>
      </c>
      <c r="G4" s="4" t="s">
        <v>8</v>
      </c>
      <c r="H4" s="4" t="s">
        <v>9</v>
      </c>
      <c r="I4" s="4" t="s">
        <v>10</v>
      </c>
      <c r="J4" s="4" t="s">
        <v>11</v>
      </c>
      <c r="K4" s="4" t="s">
        <v>12</v>
      </c>
      <c r="L4" s="4" t="s">
        <v>13</v>
      </c>
      <c r="M4" s="4" t="s">
        <v>14</v>
      </c>
      <c r="N4" s="4"/>
      <c r="O4" s="5" t="s">
        <v>15</v>
      </c>
      <c r="P4" s="5" t="s">
        <v>16</v>
      </c>
      <c r="Q4" s="5" t="s">
        <v>17</v>
      </c>
      <c r="R4" s="5" t="s">
        <v>18</v>
      </c>
      <c r="S4" s="5" t="s">
        <v>19</v>
      </c>
    </row>
    <row r="5" spans="1:19" ht="10.9" customHeight="1" x14ac:dyDescent="0.2">
      <c r="A5" s="6" t="s">
        <v>20</v>
      </c>
    </row>
    <row r="6" spans="1:19" ht="13.35" customHeight="1" x14ac:dyDescent="0.2">
      <c r="A6" s="7" t="s">
        <v>21</v>
      </c>
      <c r="B6" s="8">
        <v>167</v>
      </c>
      <c r="C6" s="8">
        <v>172</v>
      </c>
      <c r="D6" s="8">
        <v>177</v>
      </c>
      <c r="E6" s="8">
        <v>181</v>
      </c>
      <c r="F6" s="8">
        <v>182</v>
      </c>
      <c r="G6" s="8">
        <v>179</v>
      </c>
      <c r="H6" s="8">
        <v>182</v>
      </c>
      <c r="I6" s="8">
        <v>185</v>
      </c>
      <c r="J6" s="8">
        <v>187</v>
      </c>
      <c r="K6" s="8">
        <v>188</v>
      </c>
      <c r="L6" s="8">
        <v>189</v>
      </c>
      <c r="M6" s="8">
        <v>186</v>
      </c>
      <c r="O6" s="8">
        <v>541</v>
      </c>
      <c r="P6" s="8">
        <v>572</v>
      </c>
      <c r="Q6" s="8">
        <v>678</v>
      </c>
      <c r="R6" s="8">
        <v>727</v>
      </c>
      <c r="S6" s="8">
        <v>749</v>
      </c>
    </row>
    <row r="7" spans="1:19" ht="13.35" customHeight="1" x14ac:dyDescent="0.2">
      <c r="A7" s="7" t="s">
        <v>22</v>
      </c>
      <c r="B7" s="8">
        <v>107</v>
      </c>
      <c r="C7" s="8">
        <v>119</v>
      </c>
      <c r="D7" s="8">
        <v>130</v>
      </c>
      <c r="E7" s="8">
        <v>122</v>
      </c>
      <c r="F7" s="8">
        <v>124</v>
      </c>
      <c r="G7" s="8">
        <v>125</v>
      </c>
      <c r="H7" s="8">
        <v>116</v>
      </c>
      <c r="I7" s="8">
        <v>110</v>
      </c>
      <c r="J7" s="8">
        <v>129</v>
      </c>
      <c r="K7" s="8">
        <v>144</v>
      </c>
      <c r="L7" s="8">
        <v>146</v>
      </c>
      <c r="M7" s="8">
        <v>168</v>
      </c>
      <c r="O7" s="8">
        <v>223</v>
      </c>
      <c r="P7" s="8">
        <v>324</v>
      </c>
      <c r="Q7" s="8">
        <v>459</v>
      </c>
      <c r="R7" s="8">
        <v>486</v>
      </c>
      <c r="S7" s="8">
        <v>528</v>
      </c>
    </row>
    <row r="8" spans="1:19" ht="13.35" customHeight="1" x14ac:dyDescent="0.2">
      <c r="A8" s="7" t="s">
        <v>23</v>
      </c>
      <c r="B8" s="8">
        <v>106</v>
      </c>
      <c r="C8" s="8">
        <v>107</v>
      </c>
      <c r="D8" s="8">
        <v>112</v>
      </c>
      <c r="E8" s="8">
        <v>115</v>
      </c>
      <c r="F8" s="8">
        <v>115</v>
      </c>
      <c r="G8" s="8">
        <v>118</v>
      </c>
      <c r="H8" s="8">
        <v>121</v>
      </c>
      <c r="I8" s="8">
        <v>120</v>
      </c>
      <c r="J8" s="8">
        <v>122</v>
      </c>
      <c r="K8" s="8">
        <v>124</v>
      </c>
      <c r="L8" s="8">
        <v>126</v>
      </c>
      <c r="M8" s="8">
        <v>125</v>
      </c>
      <c r="O8" s="8">
        <v>358</v>
      </c>
      <c r="P8" s="8">
        <v>389</v>
      </c>
      <c r="Q8" s="8">
        <v>429</v>
      </c>
      <c r="R8" s="8">
        <v>469</v>
      </c>
      <c r="S8" s="8">
        <v>493</v>
      </c>
    </row>
    <row r="9" spans="1:19" ht="13.35" customHeight="1" x14ac:dyDescent="0.2">
      <c r="A9" s="6" t="s">
        <v>24</v>
      </c>
      <c r="B9" s="9">
        <f t="shared" ref="B9:M9" si="0">SUM(B6:B8)</f>
        <v>380</v>
      </c>
      <c r="C9" s="9">
        <f t="shared" si="0"/>
        <v>398</v>
      </c>
      <c r="D9" s="9">
        <f t="shared" si="0"/>
        <v>419</v>
      </c>
      <c r="E9" s="9">
        <f t="shared" si="0"/>
        <v>418</v>
      </c>
      <c r="F9" s="9">
        <f t="shared" si="0"/>
        <v>421</v>
      </c>
      <c r="G9" s="9">
        <f t="shared" si="0"/>
        <v>422</v>
      </c>
      <c r="H9" s="9">
        <f t="shared" si="0"/>
        <v>419</v>
      </c>
      <c r="I9" s="9">
        <f t="shared" si="0"/>
        <v>415</v>
      </c>
      <c r="J9" s="9">
        <f t="shared" si="0"/>
        <v>438</v>
      </c>
      <c r="K9" s="9">
        <f t="shared" si="0"/>
        <v>456</v>
      </c>
      <c r="L9" s="9">
        <f t="shared" si="0"/>
        <v>461</v>
      </c>
      <c r="M9" s="9">
        <f t="shared" si="0"/>
        <v>479</v>
      </c>
      <c r="O9" s="9">
        <v>1122</v>
      </c>
      <c r="P9" s="9">
        <v>1285</v>
      </c>
      <c r="Q9" s="9">
        <v>1566</v>
      </c>
      <c r="R9" s="9">
        <v>1682</v>
      </c>
      <c r="S9" s="9">
        <v>1770</v>
      </c>
    </row>
    <row r="10" spans="1:19" ht="13.35" customHeight="1" x14ac:dyDescent="0.2">
      <c r="A10" s="7" t="s">
        <v>25</v>
      </c>
      <c r="E10" s="8">
        <v>40</v>
      </c>
      <c r="F10" s="8">
        <v>44</v>
      </c>
      <c r="G10" s="8">
        <v>45</v>
      </c>
      <c r="H10" s="8">
        <v>48</v>
      </c>
      <c r="I10" s="8">
        <v>52</v>
      </c>
      <c r="J10" s="8">
        <v>54</v>
      </c>
      <c r="K10" s="8">
        <v>58</v>
      </c>
      <c r="L10" s="8">
        <v>60</v>
      </c>
      <c r="M10" s="8">
        <v>64</v>
      </c>
      <c r="O10" s="8">
        <v>0</v>
      </c>
      <c r="P10" s="8">
        <v>0</v>
      </c>
      <c r="Q10" s="8">
        <v>104</v>
      </c>
      <c r="R10" s="8">
        <v>176</v>
      </c>
      <c r="S10" s="8">
        <v>223</v>
      </c>
    </row>
    <row r="11" spans="1:19" ht="13.35" customHeight="1" x14ac:dyDescent="0.2">
      <c r="A11" s="7" t="s">
        <v>26</v>
      </c>
      <c r="B11" s="8">
        <v>31</v>
      </c>
      <c r="C11" s="8">
        <v>33</v>
      </c>
      <c r="D11" s="8">
        <v>33</v>
      </c>
      <c r="E11" s="8">
        <v>32</v>
      </c>
      <c r="F11" s="8">
        <v>31</v>
      </c>
      <c r="G11" s="8">
        <v>32</v>
      </c>
      <c r="H11" s="8">
        <v>34</v>
      </c>
      <c r="I11" s="8">
        <v>32</v>
      </c>
      <c r="J11" s="8">
        <v>35</v>
      </c>
      <c r="K11" s="8">
        <v>35</v>
      </c>
      <c r="L11" s="8">
        <v>110</v>
      </c>
      <c r="M11" s="8">
        <v>90</v>
      </c>
      <c r="O11" s="8">
        <v>107</v>
      </c>
      <c r="P11" s="8">
        <v>116</v>
      </c>
      <c r="Q11" s="8">
        <v>127</v>
      </c>
      <c r="R11" s="8">
        <v>130</v>
      </c>
      <c r="S11" s="8">
        <v>212</v>
      </c>
    </row>
    <row r="12" spans="1:19" ht="13.35" customHeight="1" x14ac:dyDescent="0.2">
      <c r="A12" s="7" t="s">
        <v>27</v>
      </c>
      <c r="B12" s="8">
        <v>136</v>
      </c>
      <c r="C12" s="8">
        <v>129</v>
      </c>
      <c r="D12" s="8">
        <v>142</v>
      </c>
      <c r="E12" s="8">
        <v>131</v>
      </c>
      <c r="F12" s="8">
        <v>139</v>
      </c>
      <c r="G12" s="8">
        <v>140</v>
      </c>
      <c r="H12" s="8">
        <v>149</v>
      </c>
      <c r="I12" s="8">
        <v>145</v>
      </c>
      <c r="J12" s="8">
        <v>146</v>
      </c>
      <c r="K12" s="8">
        <v>145</v>
      </c>
      <c r="L12" s="8">
        <v>229</v>
      </c>
      <c r="M12" s="8">
        <v>238</v>
      </c>
      <c r="O12" s="8">
        <v>502</v>
      </c>
      <c r="P12" s="8">
        <v>521</v>
      </c>
      <c r="Q12" s="8">
        <v>541</v>
      </c>
      <c r="R12" s="8">
        <v>558</v>
      </c>
      <c r="S12" s="8">
        <v>664</v>
      </c>
    </row>
    <row r="13" spans="1:19" ht="13.35" customHeight="1" x14ac:dyDescent="0.2">
      <c r="A13" s="6" t="s">
        <v>28</v>
      </c>
      <c r="E13" s="9">
        <f t="shared" ref="E13:M13" si="1">E12+E11+E10</f>
        <v>203</v>
      </c>
      <c r="F13" s="9">
        <f t="shared" si="1"/>
        <v>214</v>
      </c>
      <c r="G13" s="9">
        <f t="shared" si="1"/>
        <v>217</v>
      </c>
      <c r="H13" s="9">
        <f t="shared" si="1"/>
        <v>231</v>
      </c>
      <c r="I13" s="9">
        <f t="shared" si="1"/>
        <v>229</v>
      </c>
      <c r="J13" s="9">
        <f t="shared" si="1"/>
        <v>235</v>
      </c>
      <c r="K13" s="9">
        <f t="shared" si="1"/>
        <v>238</v>
      </c>
      <c r="L13" s="9">
        <f t="shared" si="1"/>
        <v>399</v>
      </c>
      <c r="M13" s="9">
        <f t="shared" si="1"/>
        <v>392</v>
      </c>
      <c r="O13" s="9">
        <f>O12+O11+O10</f>
        <v>609</v>
      </c>
      <c r="P13" s="9">
        <f>P12+P11+P10</f>
        <v>637</v>
      </c>
      <c r="Q13" s="9">
        <f>Q12+Q11+Q10</f>
        <v>772</v>
      </c>
      <c r="R13" s="9">
        <f>R12+R11+R10</f>
        <v>864</v>
      </c>
      <c r="S13" s="9">
        <f>S12+S11+S10</f>
        <v>1099</v>
      </c>
    </row>
    <row r="14" spans="1:19" ht="13.35" customHeight="1" x14ac:dyDescent="0.2">
      <c r="A14" s="6" t="s">
        <v>29</v>
      </c>
      <c r="B14" s="9">
        <v>249</v>
      </c>
      <c r="C14" s="9">
        <v>235</v>
      </c>
      <c r="D14" s="9">
        <v>242</v>
      </c>
      <c r="E14" s="9">
        <v>258</v>
      </c>
      <c r="F14" s="9">
        <v>245</v>
      </c>
      <c r="G14" s="9">
        <v>239</v>
      </c>
      <c r="H14" s="9">
        <v>245</v>
      </c>
      <c r="I14" s="9">
        <v>260</v>
      </c>
      <c r="J14" s="9">
        <v>242</v>
      </c>
      <c r="K14" s="9">
        <v>236</v>
      </c>
      <c r="L14" s="9">
        <v>247</v>
      </c>
      <c r="M14" s="9">
        <v>237</v>
      </c>
      <c r="O14" s="9">
        <v>713</v>
      </c>
      <c r="P14" s="9">
        <v>902</v>
      </c>
      <c r="Q14" s="9">
        <v>1005</v>
      </c>
      <c r="R14" s="9">
        <v>988</v>
      </c>
      <c r="S14" s="9">
        <v>987</v>
      </c>
    </row>
    <row r="15" spans="1:19" ht="13.35" customHeight="1" x14ac:dyDescent="0.2">
      <c r="A15" s="6" t="s">
        <v>30</v>
      </c>
      <c r="B15" s="10">
        <v>23</v>
      </c>
      <c r="C15" s="10">
        <v>14</v>
      </c>
      <c r="D15" s="10">
        <v>14</v>
      </c>
      <c r="E15" s="10">
        <v>13</v>
      </c>
      <c r="F15" s="10">
        <v>13</v>
      </c>
      <c r="G15" s="10">
        <v>12</v>
      </c>
      <c r="H15" s="10">
        <v>11</v>
      </c>
      <c r="I15" s="10">
        <v>10</v>
      </c>
      <c r="J15" s="10">
        <v>10</v>
      </c>
      <c r="K15" s="10">
        <v>10</v>
      </c>
      <c r="L15" s="10">
        <v>10</v>
      </c>
      <c r="M15" s="10">
        <v>9</v>
      </c>
      <c r="O15" s="10">
        <v>91</v>
      </c>
      <c r="P15" s="10">
        <v>79</v>
      </c>
      <c r="Q15" s="10">
        <v>77</v>
      </c>
      <c r="R15" s="10">
        <v>48</v>
      </c>
      <c r="S15" s="10">
        <v>39</v>
      </c>
    </row>
    <row r="16" spans="1:19" ht="13.35" customHeight="1" x14ac:dyDescent="0.2">
      <c r="A16" s="6" t="s">
        <v>31</v>
      </c>
      <c r="B16" s="11">
        <v>819</v>
      </c>
      <c r="C16" s="11">
        <v>838</v>
      </c>
      <c r="D16" s="11">
        <v>885</v>
      </c>
      <c r="E16" s="11">
        <v>892</v>
      </c>
      <c r="F16" s="11">
        <v>893</v>
      </c>
      <c r="G16" s="11">
        <v>890</v>
      </c>
      <c r="H16" s="11">
        <v>906</v>
      </c>
      <c r="I16" s="11">
        <v>914</v>
      </c>
      <c r="J16" s="11">
        <v>925</v>
      </c>
      <c r="K16" s="11">
        <v>940</v>
      </c>
      <c r="L16" s="11">
        <v>1117</v>
      </c>
      <c r="M16" s="11">
        <v>1117</v>
      </c>
      <c r="O16" s="11">
        <v>2535</v>
      </c>
      <c r="P16" s="11">
        <v>2903</v>
      </c>
      <c r="Q16" s="11">
        <v>3420</v>
      </c>
      <c r="R16" s="11">
        <v>3582</v>
      </c>
      <c r="S16" s="11">
        <v>3895</v>
      </c>
    </row>
    <row r="17" spans="1:19" ht="12.6" customHeight="1" x14ac:dyDescent="0.2">
      <c r="A17" s="6" t="s">
        <v>32</v>
      </c>
      <c r="B17" s="25"/>
      <c r="C17" s="25"/>
      <c r="D17" s="25"/>
      <c r="E17" s="25"/>
      <c r="F17" s="25"/>
      <c r="G17" s="25"/>
      <c r="H17" s="25"/>
      <c r="I17" s="25"/>
      <c r="J17" s="25"/>
      <c r="K17" s="25"/>
      <c r="L17" s="25"/>
      <c r="M17" s="25"/>
      <c r="O17" s="25"/>
      <c r="P17" s="25"/>
      <c r="Q17" s="25"/>
      <c r="R17" s="25"/>
      <c r="S17" s="25"/>
    </row>
    <row r="18" spans="1:19" ht="12.6" customHeight="1" x14ac:dyDescent="0.2">
      <c r="A18" s="7" t="s">
        <v>33</v>
      </c>
      <c r="B18" s="8">
        <v>231</v>
      </c>
      <c r="C18" s="8">
        <v>230</v>
      </c>
      <c r="D18" s="8">
        <v>238</v>
      </c>
      <c r="E18" s="8">
        <v>254</v>
      </c>
      <c r="F18" s="8">
        <v>247</v>
      </c>
      <c r="G18" s="8">
        <v>249</v>
      </c>
      <c r="H18" s="8">
        <v>252</v>
      </c>
      <c r="I18" s="8">
        <v>256</v>
      </c>
      <c r="J18" s="8">
        <v>261</v>
      </c>
      <c r="K18" s="8">
        <v>260</v>
      </c>
      <c r="L18" s="8">
        <v>305</v>
      </c>
      <c r="M18" s="8">
        <v>340</v>
      </c>
      <c r="O18" s="8">
        <v>707</v>
      </c>
      <c r="P18" s="8">
        <v>786</v>
      </c>
      <c r="Q18" s="8">
        <v>938</v>
      </c>
      <c r="R18" s="8">
        <v>1003</v>
      </c>
      <c r="S18" s="8">
        <v>1082</v>
      </c>
    </row>
    <row r="19" spans="1:19" ht="12.6" customHeight="1" x14ac:dyDescent="0.2">
      <c r="A19" s="7" t="s">
        <v>34</v>
      </c>
      <c r="B19" s="8">
        <v>38</v>
      </c>
      <c r="C19" s="8">
        <v>36</v>
      </c>
      <c r="D19" s="8">
        <v>43</v>
      </c>
      <c r="E19" s="8">
        <v>35</v>
      </c>
      <c r="F19" s="8">
        <v>29</v>
      </c>
      <c r="G19" s="8">
        <v>34</v>
      </c>
      <c r="H19" s="8">
        <v>43</v>
      </c>
      <c r="I19" s="8">
        <v>32</v>
      </c>
      <c r="J19" s="8">
        <v>30</v>
      </c>
      <c r="K19" s="8">
        <v>31</v>
      </c>
      <c r="L19" s="8">
        <v>36</v>
      </c>
      <c r="M19" s="8">
        <v>34</v>
      </c>
      <c r="O19" s="8">
        <v>127</v>
      </c>
      <c r="P19" s="8">
        <v>137</v>
      </c>
      <c r="Q19" s="8">
        <v>144</v>
      </c>
      <c r="R19" s="8">
        <v>140</v>
      </c>
      <c r="S19" s="8">
        <v>128</v>
      </c>
    </row>
    <row r="20" spans="1:19" ht="12.6" customHeight="1" x14ac:dyDescent="0.2">
      <c r="A20" s="7" t="s">
        <v>35</v>
      </c>
      <c r="B20" s="8">
        <v>46</v>
      </c>
      <c r="C20" s="8">
        <v>47</v>
      </c>
      <c r="D20" s="8">
        <v>49</v>
      </c>
      <c r="E20" s="8">
        <v>50</v>
      </c>
      <c r="F20" s="8">
        <v>50</v>
      </c>
      <c r="G20" s="8">
        <v>50</v>
      </c>
      <c r="H20" s="8">
        <v>56</v>
      </c>
      <c r="I20" s="8">
        <v>54</v>
      </c>
      <c r="J20" s="8">
        <v>56</v>
      </c>
      <c r="K20" s="8">
        <v>58</v>
      </c>
      <c r="L20" s="8">
        <v>65</v>
      </c>
      <c r="M20" s="8">
        <v>67</v>
      </c>
      <c r="O20" s="8">
        <v>133</v>
      </c>
      <c r="P20" s="8">
        <v>151</v>
      </c>
      <c r="Q20" s="8">
        <v>186</v>
      </c>
      <c r="R20" s="8">
        <v>207</v>
      </c>
      <c r="S20" s="8">
        <v>233</v>
      </c>
    </row>
    <row r="21" spans="1:19" ht="12.6" customHeight="1" x14ac:dyDescent="0.2">
      <c r="A21" s="7" t="s">
        <v>36</v>
      </c>
      <c r="B21" s="8">
        <v>26</v>
      </c>
      <c r="C21" s="8">
        <v>27</v>
      </c>
      <c r="D21" s="8">
        <v>28</v>
      </c>
      <c r="E21" s="8">
        <v>27</v>
      </c>
      <c r="F21" s="8">
        <v>25</v>
      </c>
      <c r="G21" s="8">
        <v>25</v>
      </c>
      <c r="H21" s="8">
        <v>26</v>
      </c>
      <c r="I21" s="8">
        <v>39</v>
      </c>
      <c r="J21" s="8">
        <v>32</v>
      </c>
      <c r="K21" s="8">
        <v>28</v>
      </c>
      <c r="L21" s="8">
        <v>30</v>
      </c>
      <c r="M21" s="8">
        <v>28</v>
      </c>
      <c r="O21" s="8">
        <v>97</v>
      </c>
      <c r="P21" s="8">
        <v>107</v>
      </c>
      <c r="Q21" s="8">
        <v>109</v>
      </c>
      <c r="R21" s="8">
        <v>104</v>
      </c>
      <c r="S21" s="8">
        <v>129</v>
      </c>
    </row>
    <row r="22" spans="1:19" ht="12.6" customHeight="1" x14ac:dyDescent="0.2">
      <c r="A22" s="7" t="s">
        <v>37</v>
      </c>
      <c r="B22" s="8">
        <v>12</v>
      </c>
      <c r="C22" s="8">
        <v>42</v>
      </c>
      <c r="D22" s="8">
        <v>19</v>
      </c>
      <c r="E22" s="8">
        <v>21</v>
      </c>
      <c r="F22" s="8">
        <v>34</v>
      </c>
      <c r="G22" s="8">
        <v>38</v>
      </c>
      <c r="H22" s="8">
        <v>32</v>
      </c>
      <c r="I22" s="8">
        <v>14</v>
      </c>
      <c r="J22" s="8">
        <v>22</v>
      </c>
      <c r="K22" s="8">
        <v>26</v>
      </c>
      <c r="L22" s="8">
        <v>52</v>
      </c>
      <c r="M22" s="8">
        <v>28</v>
      </c>
      <c r="O22" s="8">
        <v>125</v>
      </c>
      <c r="P22" s="8">
        <v>142</v>
      </c>
      <c r="Q22" s="8">
        <v>85</v>
      </c>
      <c r="R22" s="8">
        <v>125</v>
      </c>
      <c r="S22" s="8">
        <v>113</v>
      </c>
    </row>
    <row r="23" spans="1:19" ht="12.6" customHeight="1" x14ac:dyDescent="0.2">
      <c r="A23" s="7" t="s">
        <v>38</v>
      </c>
      <c r="B23" s="8">
        <v>9</v>
      </c>
      <c r="C23" s="8">
        <v>12</v>
      </c>
      <c r="D23" s="8">
        <v>26</v>
      </c>
      <c r="E23" s="8">
        <v>10</v>
      </c>
      <c r="F23" s="8">
        <v>11</v>
      </c>
      <c r="G23" s="8">
        <v>10</v>
      </c>
      <c r="H23" s="8">
        <v>20</v>
      </c>
      <c r="I23" s="8">
        <v>9</v>
      </c>
      <c r="J23" s="8">
        <v>9</v>
      </c>
      <c r="K23" s="8">
        <v>12</v>
      </c>
      <c r="L23" s="8">
        <v>16</v>
      </c>
      <c r="M23" s="8">
        <v>11</v>
      </c>
      <c r="O23" s="8">
        <v>39</v>
      </c>
      <c r="P23" s="8">
        <v>39</v>
      </c>
      <c r="Q23" s="8">
        <v>57</v>
      </c>
      <c r="R23" s="8">
        <v>51</v>
      </c>
      <c r="S23" s="8">
        <v>47</v>
      </c>
    </row>
    <row r="24" spans="1:19" ht="12.6" customHeight="1" x14ac:dyDescent="0.2">
      <c r="A24" s="7" t="s">
        <v>39</v>
      </c>
      <c r="B24" s="8">
        <v>68</v>
      </c>
      <c r="C24" s="8">
        <v>67</v>
      </c>
      <c r="D24" s="8">
        <v>80</v>
      </c>
      <c r="E24" s="8">
        <v>67</v>
      </c>
      <c r="F24" s="8">
        <v>65</v>
      </c>
      <c r="G24" s="8">
        <v>63</v>
      </c>
      <c r="H24" s="8">
        <v>63</v>
      </c>
      <c r="I24" s="8">
        <v>69</v>
      </c>
      <c r="J24" s="8">
        <v>65</v>
      </c>
      <c r="K24" s="8">
        <v>64</v>
      </c>
      <c r="L24" s="8">
        <v>125</v>
      </c>
      <c r="M24" s="8">
        <v>155</v>
      </c>
      <c r="O24" s="8">
        <v>190</v>
      </c>
      <c r="P24" s="8">
        <v>202</v>
      </c>
      <c r="Q24" s="8">
        <v>278</v>
      </c>
      <c r="R24" s="8">
        <v>258</v>
      </c>
      <c r="S24" s="8">
        <v>323</v>
      </c>
    </row>
    <row r="25" spans="1:19" ht="12.6" customHeight="1" x14ac:dyDescent="0.2">
      <c r="A25" s="7" t="s">
        <v>40</v>
      </c>
      <c r="B25" s="8">
        <v>7</v>
      </c>
      <c r="C25" s="8">
        <v>8</v>
      </c>
      <c r="D25" s="8">
        <v>41</v>
      </c>
      <c r="E25" s="8">
        <v>8</v>
      </c>
      <c r="F25" s="8">
        <v>8</v>
      </c>
      <c r="G25" s="8">
        <v>9</v>
      </c>
      <c r="H25" s="8">
        <v>9</v>
      </c>
      <c r="I25" s="8">
        <v>9</v>
      </c>
      <c r="J25" s="8">
        <v>9</v>
      </c>
      <c r="K25" s="8">
        <v>9</v>
      </c>
      <c r="L25" s="8">
        <v>8</v>
      </c>
      <c r="M25" s="8">
        <v>9</v>
      </c>
      <c r="O25" s="8">
        <v>31</v>
      </c>
      <c r="P25" s="8">
        <v>24</v>
      </c>
      <c r="Q25" s="8">
        <v>64</v>
      </c>
      <c r="R25" s="8">
        <v>33</v>
      </c>
      <c r="S25" s="8">
        <v>34</v>
      </c>
    </row>
    <row r="26" spans="1:19" ht="12.6" customHeight="1" x14ac:dyDescent="0.2">
      <c r="A26" s="7" t="s">
        <v>41</v>
      </c>
      <c r="B26" s="8">
        <v>12</v>
      </c>
      <c r="C26" s="8">
        <v>13</v>
      </c>
      <c r="D26" s="8">
        <v>17</v>
      </c>
      <c r="E26" s="8">
        <v>15</v>
      </c>
      <c r="F26" s="8">
        <v>12</v>
      </c>
      <c r="G26" s="8">
        <v>14</v>
      </c>
      <c r="H26" s="8">
        <v>41</v>
      </c>
      <c r="I26" s="8">
        <v>2</v>
      </c>
      <c r="J26" s="8">
        <v>45</v>
      </c>
      <c r="K26" s="8">
        <v>4</v>
      </c>
      <c r="L26" s="8">
        <v>97</v>
      </c>
      <c r="M26" s="8">
        <v>9</v>
      </c>
      <c r="O26" s="8">
        <v>30</v>
      </c>
      <c r="P26" s="8">
        <v>33</v>
      </c>
      <c r="Q26" s="8">
        <v>87</v>
      </c>
      <c r="R26" s="8">
        <v>82</v>
      </c>
      <c r="S26" s="8">
        <v>148</v>
      </c>
    </row>
    <row r="27" spans="1:19" ht="12.6" customHeight="1" x14ac:dyDescent="0.2">
      <c r="A27" s="7" t="s">
        <v>42</v>
      </c>
      <c r="B27" s="12">
        <v>21</v>
      </c>
      <c r="C27" s="12">
        <v>0</v>
      </c>
      <c r="D27" s="12">
        <v>0</v>
      </c>
      <c r="E27" s="12">
        <v>0</v>
      </c>
      <c r="F27" s="12">
        <v>0</v>
      </c>
      <c r="G27" s="12">
        <v>0</v>
      </c>
      <c r="H27" s="12">
        <v>15</v>
      </c>
      <c r="I27" s="12">
        <v>18</v>
      </c>
      <c r="J27" s="12">
        <v>14</v>
      </c>
      <c r="K27" s="12">
        <v>17</v>
      </c>
      <c r="L27" s="12">
        <v>31</v>
      </c>
      <c r="M27" s="12">
        <v>26</v>
      </c>
      <c r="O27" s="12">
        <v>39</v>
      </c>
      <c r="P27" s="12">
        <v>48</v>
      </c>
      <c r="Q27" s="12">
        <v>31</v>
      </c>
      <c r="R27" s="12">
        <v>15</v>
      </c>
      <c r="S27" s="12">
        <v>80</v>
      </c>
    </row>
    <row r="28" spans="1:19" ht="12.6" customHeight="1" x14ac:dyDescent="0.2">
      <c r="A28" s="6" t="s">
        <v>43</v>
      </c>
      <c r="B28" s="11">
        <f t="shared" ref="B28:M28" si="2">SUM(B18:B27)</f>
        <v>470</v>
      </c>
      <c r="C28" s="11">
        <f t="shared" si="2"/>
        <v>482</v>
      </c>
      <c r="D28" s="11">
        <f t="shared" si="2"/>
        <v>541</v>
      </c>
      <c r="E28" s="11">
        <f t="shared" si="2"/>
        <v>487</v>
      </c>
      <c r="F28" s="11">
        <f t="shared" si="2"/>
        <v>481</v>
      </c>
      <c r="G28" s="11">
        <f t="shared" si="2"/>
        <v>492</v>
      </c>
      <c r="H28" s="11">
        <f t="shared" si="2"/>
        <v>557</v>
      </c>
      <c r="I28" s="11">
        <f t="shared" si="2"/>
        <v>502</v>
      </c>
      <c r="J28" s="11">
        <f t="shared" si="2"/>
        <v>543</v>
      </c>
      <c r="K28" s="11">
        <f t="shared" si="2"/>
        <v>509</v>
      </c>
      <c r="L28" s="11">
        <f t="shared" si="2"/>
        <v>765</v>
      </c>
      <c r="M28" s="11">
        <f t="shared" si="2"/>
        <v>707</v>
      </c>
      <c r="O28" s="11">
        <f>SUM(O18:O27)</f>
        <v>1518</v>
      </c>
      <c r="P28" s="11">
        <f>SUM(P18:P27)</f>
        <v>1669</v>
      </c>
      <c r="Q28" s="11">
        <f>SUM(Q18:Q27)</f>
        <v>1979</v>
      </c>
      <c r="R28" s="11">
        <f>SUM(R18:R27)</f>
        <v>2018</v>
      </c>
      <c r="S28" s="11">
        <f>SUM(S18:S27)</f>
        <v>2317</v>
      </c>
    </row>
    <row r="29" spans="1:19" ht="12.6" customHeight="1" x14ac:dyDescent="0.2">
      <c r="A29" s="6" t="s">
        <v>44</v>
      </c>
      <c r="B29" s="13">
        <f t="shared" ref="B29:M29" si="3">B16-B28</f>
        <v>349</v>
      </c>
      <c r="C29" s="13">
        <f t="shared" si="3"/>
        <v>356</v>
      </c>
      <c r="D29" s="13">
        <f t="shared" si="3"/>
        <v>344</v>
      </c>
      <c r="E29" s="13">
        <f t="shared" si="3"/>
        <v>405</v>
      </c>
      <c r="F29" s="13">
        <f t="shared" si="3"/>
        <v>412</v>
      </c>
      <c r="G29" s="13">
        <f t="shared" si="3"/>
        <v>398</v>
      </c>
      <c r="H29" s="13">
        <f t="shared" si="3"/>
        <v>349</v>
      </c>
      <c r="I29" s="13">
        <f t="shared" si="3"/>
        <v>412</v>
      </c>
      <c r="J29" s="13">
        <f t="shared" si="3"/>
        <v>382</v>
      </c>
      <c r="K29" s="13">
        <f t="shared" si="3"/>
        <v>431</v>
      </c>
      <c r="L29" s="13">
        <f t="shared" si="3"/>
        <v>352</v>
      </c>
      <c r="M29" s="13">
        <f t="shared" si="3"/>
        <v>410</v>
      </c>
      <c r="O29" s="13">
        <f>O16-O28</f>
        <v>1017</v>
      </c>
      <c r="P29" s="13">
        <f>P16-P28</f>
        <v>1234</v>
      </c>
      <c r="Q29" s="13">
        <f>Q16-Q28</f>
        <v>1441</v>
      </c>
      <c r="R29" s="13">
        <f>R16-R28</f>
        <v>1564</v>
      </c>
      <c r="S29" s="13">
        <f>S16-S28</f>
        <v>1578</v>
      </c>
    </row>
    <row r="30" spans="1:19" ht="12.6" customHeight="1" x14ac:dyDescent="0.2">
      <c r="A30" s="14" t="s">
        <v>45</v>
      </c>
      <c r="B30" s="15">
        <f t="shared" ref="B30:M30" si="4">B29/B16</f>
        <v>0.42612942612942611</v>
      </c>
      <c r="C30" s="15">
        <f t="shared" si="4"/>
        <v>0.42482100238663484</v>
      </c>
      <c r="D30" s="15">
        <f t="shared" si="4"/>
        <v>0.38870056497175143</v>
      </c>
      <c r="E30" s="15">
        <f t="shared" si="4"/>
        <v>0.45403587443946186</v>
      </c>
      <c r="F30" s="15">
        <f t="shared" si="4"/>
        <v>0.46136618141097424</v>
      </c>
      <c r="G30" s="15">
        <f t="shared" si="4"/>
        <v>0.44719101123595506</v>
      </c>
      <c r="H30" s="15">
        <f t="shared" si="4"/>
        <v>0.38520971302428259</v>
      </c>
      <c r="I30" s="15">
        <f t="shared" si="4"/>
        <v>0.45076586433260396</v>
      </c>
      <c r="J30" s="15">
        <f t="shared" si="4"/>
        <v>0.41297297297297297</v>
      </c>
      <c r="K30" s="15">
        <f t="shared" si="4"/>
        <v>0.45851063829787236</v>
      </c>
      <c r="L30" s="15">
        <f t="shared" si="4"/>
        <v>0.31512981199641898</v>
      </c>
      <c r="M30" s="15">
        <f t="shared" si="4"/>
        <v>0.36705461056401073</v>
      </c>
      <c r="O30" s="15">
        <f>O29/O16</f>
        <v>0.40118343195266271</v>
      </c>
      <c r="P30" s="15">
        <f>P29/P16</f>
        <v>0.42507750602824662</v>
      </c>
      <c r="Q30" s="15">
        <f>Q29/Q16</f>
        <v>0.42134502923976608</v>
      </c>
      <c r="R30" s="15">
        <f>R29/R16</f>
        <v>0.43662758235622556</v>
      </c>
      <c r="S30" s="15">
        <f>S29/S16</f>
        <v>0.40513478818998716</v>
      </c>
    </row>
    <row r="31" spans="1:19" ht="12.6" customHeight="1" x14ac:dyDescent="0.2">
      <c r="A31" s="7" t="s">
        <v>46</v>
      </c>
      <c r="B31" s="8">
        <v>0</v>
      </c>
      <c r="C31" s="8">
        <v>0</v>
      </c>
      <c r="D31" s="8">
        <v>0</v>
      </c>
      <c r="E31" s="8">
        <v>0</v>
      </c>
      <c r="F31" s="8">
        <v>0</v>
      </c>
      <c r="G31" s="8">
        <v>2</v>
      </c>
      <c r="H31" s="8">
        <v>4</v>
      </c>
      <c r="I31" s="8">
        <v>6</v>
      </c>
      <c r="J31" s="8">
        <v>8</v>
      </c>
      <c r="K31" s="8">
        <v>72</v>
      </c>
      <c r="L31" s="8">
        <v>30</v>
      </c>
      <c r="M31" s="8">
        <v>6</v>
      </c>
      <c r="O31" s="8">
        <v>10</v>
      </c>
      <c r="P31" s="8">
        <v>4</v>
      </c>
      <c r="Q31" s="8">
        <v>1</v>
      </c>
      <c r="R31" s="8">
        <v>7</v>
      </c>
      <c r="S31" s="8">
        <v>115</v>
      </c>
    </row>
    <row r="32" spans="1:19" ht="12.6" customHeight="1" x14ac:dyDescent="0.2">
      <c r="A32" s="7" t="s">
        <v>47</v>
      </c>
      <c r="B32" s="8">
        <v>-33</v>
      </c>
      <c r="C32" s="8">
        <v>-33</v>
      </c>
      <c r="D32" s="8">
        <v>-31</v>
      </c>
      <c r="E32" s="8">
        <v>-32</v>
      </c>
      <c r="F32" s="8">
        <v>-32</v>
      </c>
      <c r="G32" s="8">
        <v>-32</v>
      </c>
      <c r="H32" s="8">
        <v>-33</v>
      </c>
      <c r="I32" s="8">
        <v>-36</v>
      </c>
      <c r="J32" s="8">
        <v>-36</v>
      </c>
      <c r="K32" s="8">
        <v>-101</v>
      </c>
      <c r="L32" s="8">
        <v>-111</v>
      </c>
      <c r="M32" s="8">
        <v>-108</v>
      </c>
      <c r="O32" s="8">
        <v>-124</v>
      </c>
      <c r="P32" s="8">
        <v>-101</v>
      </c>
      <c r="Q32" s="8">
        <v>-125</v>
      </c>
      <c r="R32" s="8">
        <v>-129</v>
      </c>
      <c r="S32" s="8">
        <v>-284</v>
      </c>
    </row>
    <row r="33" spans="1:19" ht="12.6" customHeight="1" x14ac:dyDescent="0.2">
      <c r="A33" s="7" t="s">
        <v>48</v>
      </c>
      <c r="B33" s="8">
        <v>84</v>
      </c>
      <c r="C33" s="8">
        <v>0</v>
      </c>
      <c r="D33" s="8">
        <v>0</v>
      </c>
      <c r="E33" s="8">
        <v>0</v>
      </c>
      <c r="F33" s="8">
        <v>0</v>
      </c>
      <c r="G33" s="8">
        <v>0</v>
      </c>
      <c r="H33" s="8">
        <v>0</v>
      </c>
      <c r="I33" s="8">
        <v>0</v>
      </c>
      <c r="J33" s="8">
        <v>0</v>
      </c>
      <c r="K33" s="8">
        <v>0</v>
      </c>
      <c r="L33" s="8">
        <v>0</v>
      </c>
      <c r="M33" s="8">
        <v>0</v>
      </c>
      <c r="O33" s="8">
        <v>27</v>
      </c>
      <c r="P33" s="8">
        <v>0</v>
      </c>
      <c r="Q33" s="8">
        <v>84</v>
      </c>
      <c r="R33" s="8">
        <v>0</v>
      </c>
      <c r="S33" s="8">
        <v>0</v>
      </c>
    </row>
    <row r="34" spans="1:19" ht="12.6" customHeight="1" x14ac:dyDescent="0.2">
      <c r="A34" s="7" t="s">
        <v>49</v>
      </c>
      <c r="B34" s="8">
        <v>0</v>
      </c>
      <c r="C34" s="8">
        <v>42</v>
      </c>
      <c r="D34" s="8">
        <v>39</v>
      </c>
      <c r="E34" s="8">
        <v>-6</v>
      </c>
      <c r="F34" s="8">
        <v>8</v>
      </c>
      <c r="G34" s="8">
        <v>6</v>
      </c>
      <c r="H34" s="8">
        <v>-6</v>
      </c>
      <c r="I34" s="8">
        <v>0</v>
      </c>
      <c r="J34" s="8">
        <v>-6</v>
      </c>
      <c r="K34" s="8">
        <v>1</v>
      </c>
      <c r="L34" s="8">
        <v>5</v>
      </c>
      <c r="M34" s="8">
        <v>1</v>
      </c>
      <c r="O34" s="8">
        <v>5</v>
      </c>
      <c r="P34" s="8">
        <v>5</v>
      </c>
      <c r="Q34" s="8">
        <v>81</v>
      </c>
      <c r="R34" s="8">
        <v>2</v>
      </c>
      <c r="S34" s="8">
        <v>-1</v>
      </c>
    </row>
    <row r="35" spans="1:19" ht="12.6" customHeight="1" x14ac:dyDescent="0.2">
      <c r="A35" s="7" t="s">
        <v>50</v>
      </c>
      <c r="B35" s="8">
        <v>27</v>
      </c>
      <c r="C35" s="8">
        <v>6</v>
      </c>
      <c r="D35" s="8">
        <v>-38</v>
      </c>
      <c r="E35" s="8">
        <v>7</v>
      </c>
      <c r="F35" s="8">
        <v>9</v>
      </c>
      <c r="G35" s="8">
        <v>8</v>
      </c>
      <c r="H35" s="8">
        <v>8</v>
      </c>
      <c r="I35" s="8">
        <v>14</v>
      </c>
      <c r="J35" s="8">
        <v>-11</v>
      </c>
      <c r="K35" s="8">
        <v>-12</v>
      </c>
      <c r="L35" s="8">
        <v>2</v>
      </c>
      <c r="M35" s="8">
        <v>3</v>
      </c>
      <c r="O35" s="8">
        <v>84</v>
      </c>
      <c r="P35" s="8">
        <v>70</v>
      </c>
      <c r="Q35" s="8">
        <v>52</v>
      </c>
      <c r="R35" s="8">
        <v>31</v>
      </c>
      <c r="S35" s="8">
        <v>-7</v>
      </c>
    </row>
    <row r="36" spans="1:19" ht="12.6" hidden="1" customHeight="1" x14ac:dyDescent="0.2">
      <c r="A36" s="7" t="s">
        <v>51</v>
      </c>
      <c r="B36" s="12">
        <v>0</v>
      </c>
      <c r="C36" s="12">
        <v>0</v>
      </c>
      <c r="D36" s="12">
        <v>0</v>
      </c>
      <c r="E36" s="12">
        <v>0</v>
      </c>
      <c r="F36" s="12">
        <v>0</v>
      </c>
      <c r="G36" s="12">
        <v>0</v>
      </c>
      <c r="H36" s="12">
        <v>0</v>
      </c>
      <c r="I36" s="12">
        <v>0</v>
      </c>
      <c r="J36" s="12">
        <v>0</v>
      </c>
      <c r="K36" s="12">
        <v>0</v>
      </c>
      <c r="L36" s="12">
        <v>0</v>
      </c>
      <c r="M36" s="12">
        <v>0</v>
      </c>
      <c r="O36" s="12">
        <v>0</v>
      </c>
      <c r="P36" s="12">
        <v>0</v>
      </c>
      <c r="Q36" s="12">
        <v>0</v>
      </c>
      <c r="R36" s="12">
        <v>0</v>
      </c>
      <c r="S36" s="12">
        <v>0</v>
      </c>
    </row>
    <row r="37" spans="1:19" ht="12.6" customHeight="1" x14ac:dyDescent="0.2">
      <c r="A37" s="6" t="s">
        <v>52</v>
      </c>
      <c r="B37" s="13">
        <f t="shared" ref="B37:M37" si="5">B29+SUM(B31:B36)</f>
        <v>427</v>
      </c>
      <c r="C37" s="13">
        <f t="shared" si="5"/>
        <v>371</v>
      </c>
      <c r="D37" s="13">
        <f t="shared" si="5"/>
        <v>314</v>
      </c>
      <c r="E37" s="13">
        <f t="shared" si="5"/>
        <v>374</v>
      </c>
      <c r="F37" s="13">
        <f t="shared" si="5"/>
        <v>397</v>
      </c>
      <c r="G37" s="13">
        <f t="shared" si="5"/>
        <v>382</v>
      </c>
      <c r="H37" s="13">
        <f t="shared" si="5"/>
        <v>322</v>
      </c>
      <c r="I37" s="13">
        <f t="shared" si="5"/>
        <v>396</v>
      </c>
      <c r="J37" s="13">
        <f t="shared" si="5"/>
        <v>337</v>
      </c>
      <c r="K37" s="13">
        <f t="shared" si="5"/>
        <v>391</v>
      </c>
      <c r="L37" s="13">
        <f t="shared" si="5"/>
        <v>278</v>
      </c>
      <c r="M37" s="13">
        <f t="shared" si="5"/>
        <v>312</v>
      </c>
      <c r="O37" s="13">
        <f>O29+SUM(O31:O36)</f>
        <v>1019</v>
      </c>
      <c r="P37" s="13">
        <f>P29+SUM(P31:P36)</f>
        <v>1212</v>
      </c>
      <c r="Q37" s="13">
        <f>Q29+SUM(Q31:Q36)</f>
        <v>1534</v>
      </c>
      <c r="R37" s="13">
        <f>R29+SUM(R31:R36)</f>
        <v>1475</v>
      </c>
      <c r="S37" s="13">
        <f>S29+SUM(S31:S36)</f>
        <v>1401</v>
      </c>
    </row>
    <row r="38" spans="1:19" ht="12.6" customHeight="1" x14ac:dyDescent="0.2">
      <c r="A38" s="7" t="s">
        <v>53</v>
      </c>
      <c r="B38" s="12">
        <v>113</v>
      </c>
      <c r="C38" s="12">
        <v>83</v>
      </c>
      <c r="D38" s="12">
        <v>55</v>
      </c>
      <c r="E38" s="12">
        <v>91</v>
      </c>
      <c r="F38" s="12">
        <v>90</v>
      </c>
      <c r="G38" s="12">
        <v>88</v>
      </c>
      <c r="H38" s="12">
        <v>82</v>
      </c>
      <c r="I38" s="12">
        <v>95</v>
      </c>
      <c r="J38" s="12">
        <v>70</v>
      </c>
      <c r="K38" s="12">
        <v>97</v>
      </c>
      <c r="L38" s="12">
        <v>81</v>
      </c>
      <c r="M38" s="12">
        <v>79</v>
      </c>
      <c r="O38" s="12">
        <v>245</v>
      </c>
      <c r="P38" s="12">
        <v>279</v>
      </c>
      <c r="Q38" s="12">
        <v>347</v>
      </c>
      <c r="R38" s="12">
        <v>352</v>
      </c>
      <c r="S38" s="12">
        <v>344</v>
      </c>
    </row>
    <row r="39" spans="1:19" ht="13.35" customHeight="1" x14ac:dyDescent="0.2">
      <c r="A39" s="6" t="s">
        <v>54</v>
      </c>
      <c r="B39" s="13">
        <f t="shared" ref="B39:M39" si="6">B37-B38</f>
        <v>314</v>
      </c>
      <c r="C39" s="13">
        <f t="shared" si="6"/>
        <v>288</v>
      </c>
      <c r="D39" s="13">
        <f t="shared" si="6"/>
        <v>259</v>
      </c>
      <c r="E39" s="13">
        <f t="shared" si="6"/>
        <v>283</v>
      </c>
      <c r="F39" s="13">
        <f t="shared" si="6"/>
        <v>307</v>
      </c>
      <c r="G39" s="13">
        <f t="shared" si="6"/>
        <v>294</v>
      </c>
      <c r="H39" s="13">
        <f t="shared" si="6"/>
        <v>240</v>
      </c>
      <c r="I39" s="13">
        <f t="shared" si="6"/>
        <v>301</v>
      </c>
      <c r="J39" s="13">
        <f t="shared" si="6"/>
        <v>267</v>
      </c>
      <c r="K39" s="13">
        <f t="shared" si="6"/>
        <v>294</v>
      </c>
      <c r="L39" s="13">
        <f t="shared" si="6"/>
        <v>197</v>
      </c>
      <c r="M39" s="13">
        <f t="shared" si="6"/>
        <v>233</v>
      </c>
      <c r="O39" s="13">
        <f>O37-O38</f>
        <v>774</v>
      </c>
      <c r="P39" s="13">
        <f>P37-P38</f>
        <v>933</v>
      </c>
      <c r="Q39" s="13">
        <f>Q37-Q38</f>
        <v>1187</v>
      </c>
      <c r="R39" s="13">
        <f>R37-R38</f>
        <v>1123</v>
      </c>
      <c r="S39" s="13">
        <f>S37-S38</f>
        <v>1057</v>
      </c>
    </row>
    <row r="40" spans="1:19" ht="13.35" customHeight="1" x14ac:dyDescent="0.2">
      <c r="A40" s="7" t="s">
        <v>55</v>
      </c>
      <c r="B40" s="8">
        <v>0</v>
      </c>
      <c r="C40" s="12">
        <v>0</v>
      </c>
      <c r="D40" s="12">
        <v>0</v>
      </c>
      <c r="E40" s="12">
        <v>1</v>
      </c>
      <c r="F40" s="12">
        <v>0</v>
      </c>
      <c r="G40" s="12">
        <v>0</v>
      </c>
      <c r="H40" s="12">
        <v>1</v>
      </c>
      <c r="I40" s="12">
        <v>1</v>
      </c>
      <c r="J40" s="12">
        <v>0</v>
      </c>
      <c r="K40" s="12">
        <v>0</v>
      </c>
      <c r="L40" s="12">
        <v>0</v>
      </c>
      <c r="M40" s="12">
        <v>1</v>
      </c>
      <c r="O40" s="12">
        <v>0</v>
      </c>
      <c r="P40" s="12">
        <v>0</v>
      </c>
      <c r="Q40" s="12">
        <v>0</v>
      </c>
      <c r="R40" s="12">
        <v>2</v>
      </c>
      <c r="S40" s="12">
        <v>2</v>
      </c>
    </row>
    <row r="41" spans="1:19" ht="13.35" customHeight="1" x14ac:dyDescent="0.2">
      <c r="A41" s="6" t="s">
        <v>56</v>
      </c>
      <c r="B41" s="16">
        <f>B37-B38</f>
        <v>314</v>
      </c>
      <c r="C41" s="17">
        <f>C37-C38</f>
        <v>288</v>
      </c>
      <c r="D41" s="17">
        <f>D37-D38</f>
        <v>259</v>
      </c>
      <c r="E41" s="17">
        <f t="shared" ref="E41:M41" si="7">E40+E39</f>
        <v>284</v>
      </c>
      <c r="F41" s="17">
        <f t="shared" si="7"/>
        <v>307</v>
      </c>
      <c r="G41" s="17">
        <f t="shared" si="7"/>
        <v>294</v>
      </c>
      <c r="H41" s="17">
        <f t="shared" si="7"/>
        <v>241</v>
      </c>
      <c r="I41" s="17">
        <f t="shared" si="7"/>
        <v>302</v>
      </c>
      <c r="J41" s="17">
        <f t="shared" si="7"/>
        <v>267</v>
      </c>
      <c r="K41" s="17">
        <f t="shared" si="7"/>
        <v>294</v>
      </c>
      <c r="L41" s="17">
        <f t="shared" si="7"/>
        <v>197</v>
      </c>
      <c r="M41" s="17">
        <f t="shared" si="7"/>
        <v>234</v>
      </c>
      <c r="O41" s="17">
        <f>O40+O39</f>
        <v>774</v>
      </c>
      <c r="P41" s="17">
        <f>P40+P39</f>
        <v>933</v>
      </c>
      <c r="Q41" s="17">
        <f>Q40+Q39</f>
        <v>1187</v>
      </c>
      <c r="R41" s="17">
        <f>R40+R39</f>
        <v>1125</v>
      </c>
      <c r="S41" s="17">
        <f>S40+S39</f>
        <v>1059</v>
      </c>
    </row>
    <row r="42" spans="1:19" ht="4.1500000000000004" customHeight="1" x14ac:dyDescent="0.2">
      <c r="B42" s="26"/>
      <c r="C42" s="26"/>
      <c r="D42" s="26"/>
      <c r="E42" s="26"/>
      <c r="F42" s="26"/>
      <c r="G42" s="26"/>
      <c r="H42" s="26"/>
      <c r="I42" s="26"/>
      <c r="J42" s="26"/>
      <c r="K42" s="26"/>
      <c r="L42" s="26"/>
      <c r="M42" s="26"/>
      <c r="O42" s="26"/>
      <c r="P42" s="26"/>
      <c r="Q42" s="26"/>
      <c r="R42" s="26"/>
      <c r="S42" s="26"/>
    </row>
    <row r="43" spans="1:19" ht="12.6" customHeight="1" x14ac:dyDescent="0.2">
      <c r="A43" s="7" t="s">
        <v>57</v>
      </c>
      <c r="B43" s="18">
        <v>0.24889867841409699</v>
      </c>
      <c r="C43" s="18">
        <v>0.22371967654986499</v>
      </c>
      <c r="D43" s="18">
        <v>0.17515923566878999</v>
      </c>
      <c r="E43" s="18">
        <v>0.24331550802138999</v>
      </c>
      <c r="F43" s="18">
        <v>0.22670025188916901</v>
      </c>
      <c r="G43" s="18">
        <v>0.23036649214659699</v>
      </c>
      <c r="H43" s="18">
        <v>0.25465838509316802</v>
      </c>
      <c r="I43" s="18">
        <v>0.23989898989899</v>
      </c>
      <c r="J43" s="18">
        <v>0.207715133531157</v>
      </c>
      <c r="K43" s="18">
        <v>0.248081841432225</v>
      </c>
      <c r="L43" s="18">
        <v>0.29136690647482</v>
      </c>
      <c r="M43" s="18">
        <v>0.25320512820512803</v>
      </c>
      <c r="O43" s="18">
        <v>0.24043179587831201</v>
      </c>
      <c r="P43" s="18">
        <v>0.23019801980197999</v>
      </c>
      <c r="Q43" s="18">
        <v>0.22620599739243799</v>
      </c>
      <c r="R43" s="18">
        <v>0.23864406779660999</v>
      </c>
      <c r="S43" s="18">
        <v>0.245538900785153</v>
      </c>
    </row>
    <row r="44" spans="1:19" ht="4.1500000000000004" customHeight="1" x14ac:dyDescent="0.2"/>
    <row r="45" spans="1:19" ht="12.6" customHeight="1" x14ac:dyDescent="0.2">
      <c r="A45" s="6" t="s">
        <v>58</v>
      </c>
    </row>
    <row r="46" spans="1:19" ht="12.6" customHeight="1" x14ac:dyDescent="0.2">
      <c r="A46" s="7" t="s">
        <v>59</v>
      </c>
      <c r="B46" s="19">
        <v>0.68295613859403204</v>
      </c>
      <c r="C46" s="19">
        <v>0.56415279138099905</v>
      </c>
      <c r="D46" s="20">
        <v>0.50874091534079702</v>
      </c>
      <c r="E46" s="20">
        <v>0.56607534383097502</v>
      </c>
      <c r="F46" s="20">
        <v>0.61820378574305301</v>
      </c>
      <c r="G46" s="20">
        <v>0.592383638928068</v>
      </c>
      <c r="H46" s="20">
        <v>0.484909456740443</v>
      </c>
      <c r="I46" s="20">
        <v>0.61034761519806002</v>
      </c>
      <c r="J46" s="20">
        <v>0.54092382495948099</v>
      </c>
      <c r="K46" s="20">
        <v>0.59502125075895596</v>
      </c>
      <c r="L46" s="20">
        <v>0.35779150018161998</v>
      </c>
      <c r="M46" s="20">
        <v>0.40421489030920699</v>
      </c>
      <c r="O46" s="20">
        <v>1.54521860650829</v>
      </c>
      <c r="P46" s="20">
        <v>1.8633912522468501</v>
      </c>
      <c r="Q46" s="20">
        <v>2.3500296970896901</v>
      </c>
      <c r="R46" s="20">
        <v>2.2594898574010802</v>
      </c>
      <c r="S46" s="20">
        <v>2.08300550747443</v>
      </c>
    </row>
    <row r="47" spans="1:19" ht="4.1500000000000004" customHeight="1" x14ac:dyDescent="0.2"/>
    <row r="48" spans="1:19" ht="12.6" customHeight="1" x14ac:dyDescent="0.2">
      <c r="A48" s="6" t="s">
        <v>60</v>
      </c>
    </row>
    <row r="49" spans="1:19" ht="12.6" customHeight="1" x14ac:dyDescent="0.2">
      <c r="A49" s="7" t="s">
        <v>61</v>
      </c>
      <c r="B49" s="21">
        <v>499.3</v>
      </c>
      <c r="C49" s="21">
        <v>510.5</v>
      </c>
      <c r="D49" s="21">
        <v>509.1</v>
      </c>
      <c r="E49" s="21">
        <v>501.7</v>
      </c>
      <c r="F49" s="21">
        <v>496.6</v>
      </c>
      <c r="G49" s="21">
        <v>496.3</v>
      </c>
      <c r="H49" s="21">
        <v>497</v>
      </c>
      <c r="I49" s="21">
        <v>494.8</v>
      </c>
      <c r="J49" s="21">
        <v>493.6</v>
      </c>
      <c r="K49" s="21">
        <v>494.1</v>
      </c>
      <c r="L49" s="21">
        <v>550.6</v>
      </c>
      <c r="M49" s="21">
        <v>578.9</v>
      </c>
      <c r="O49" s="21">
        <v>500.9</v>
      </c>
      <c r="P49" s="21">
        <v>500.7</v>
      </c>
      <c r="Q49" s="21">
        <v>505.1</v>
      </c>
      <c r="R49" s="21">
        <v>497.9</v>
      </c>
      <c r="S49" s="21">
        <v>508.4</v>
      </c>
    </row>
    <row r="50" spans="1:19" ht="10.9" customHeight="1" x14ac:dyDescent="0.2"/>
    <row r="51" spans="1:19" ht="10.9" customHeight="1" x14ac:dyDescent="0.2">
      <c r="A51" s="7" t="s">
        <v>62</v>
      </c>
      <c r="B51" s="22">
        <v>0.18</v>
      </c>
      <c r="C51" s="22">
        <v>0.18</v>
      </c>
      <c r="D51" s="22">
        <v>0.18</v>
      </c>
      <c r="E51" s="22">
        <v>0.18</v>
      </c>
      <c r="F51" s="22">
        <v>0.2</v>
      </c>
      <c r="G51" s="22">
        <v>0.2</v>
      </c>
      <c r="H51" s="22">
        <v>0.2</v>
      </c>
      <c r="I51" s="22">
        <v>0.2</v>
      </c>
      <c r="J51" s="22">
        <v>0.22</v>
      </c>
      <c r="K51" s="22">
        <v>0.22</v>
      </c>
      <c r="L51" s="22">
        <v>0.22</v>
      </c>
      <c r="M51" s="22">
        <v>0.22</v>
      </c>
      <c r="O51" s="22">
        <v>0.61666666666666703</v>
      </c>
      <c r="P51" s="22">
        <v>0.64666666666666694</v>
      </c>
      <c r="Q51" s="22">
        <v>0.70333333333333303</v>
      </c>
      <c r="R51" s="22">
        <v>0.78</v>
      </c>
      <c r="S51" s="22">
        <v>0.86</v>
      </c>
    </row>
    <row r="52" spans="1:19" ht="4.1500000000000004" customHeight="1" x14ac:dyDescent="0.2"/>
    <row r="53" spans="1:19" ht="14.1" customHeight="1" x14ac:dyDescent="0.2">
      <c r="A53" s="60" t="s">
        <v>63</v>
      </c>
      <c r="B53" s="59"/>
      <c r="C53" s="59"/>
      <c r="D53" s="59"/>
      <c r="E53" s="59"/>
      <c r="F53" s="59"/>
      <c r="G53" s="59"/>
      <c r="H53" s="59"/>
      <c r="I53" s="59"/>
      <c r="J53" s="59"/>
      <c r="K53" s="59"/>
      <c r="L53" s="59"/>
      <c r="M53" s="59"/>
    </row>
    <row r="54" spans="1:19" ht="22.5" customHeight="1" x14ac:dyDescent="0.2">
      <c r="A54" s="60" t="s">
        <v>64</v>
      </c>
      <c r="B54" s="59"/>
      <c r="C54" s="59"/>
      <c r="D54" s="59"/>
      <c r="E54" s="59"/>
      <c r="F54" s="59"/>
      <c r="G54" s="59"/>
      <c r="H54" s="59"/>
      <c r="I54" s="59"/>
      <c r="J54" s="59"/>
      <c r="K54" s="59"/>
      <c r="L54" s="59"/>
      <c r="M54" s="59"/>
    </row>
    <row r="55" spans="1:19" ht="22.5" customHeight="1" x14ac:dyDescent="0.2">
      <c r="A55" s="60" t="s">
        <v>65</v>
      </c>
      <c r="B55" s="59"/>
      <c r="C55" s="59"/>
      <c r="D55" s="59"/>
      <c r="E55" s="59"/>
      <c r="F55" s="59"/>
      <c r="G55" s="59"/>
      <c r="H55" s="59"/>
      <c r="I55" s="59"/>
      <c r="J55" s="59"/>
      <c r="K55" s="59"/>
      <c r="L55" s="59"/>
      <c r="M55" s="59"/>
    </row>
    <row r="56" spans="1:19" ht="22.5" customHeight="1" x14ac:dyDescent="0.2">
      <c r="A56" s="60" t="s">
        <v>66</v>
      </c>
      <c r="B56" s="59"/>
      <c r="C56" s="59"/>
      <c r="D56" s="59"/>
      <c r="E56" s="59"/>
      <c r="F56" s="59"/>
      <c r="G56" s="59"/>
      <c r="H56" s="59"/>
      <c r="I56" s="59"/>
      <c r="J56" s="59"/>
      <c r="K56" s="59"/>
      <c r="L56" s="59"/>
      <c r="M56" s="59"/>
    </row>
  </sheetData>
  <mergeCells count="5">
    <mergeCell ref="A2:M2"/>
    <mergeCell ref="A56:M56"/>
    <mergeCell ref="A55:M55"/>
    <mergeCell ref="A54:M54"/>
    <mergeCell ref="A53:M5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3"/>
  <sheetViews>
    <sheetView workbookViewId="0">
      <pane xSplit="1" ySplit="4" topLeftCell="B5" activePane="bottomRight" state="frozen"/>
      <selection pane="topRight"/>
      <selection pane="bottomLeft"/>
      <selection pane="bottomRight"/>
    </sheetView>
  </sheetViews>
  <sheetFormatPr defaultColWidth="13.7109375" defaultRowHeight="12.75" x14ac:dyDescent="0.2"/>
  <cols>
    <col min="1" max="1" width="43.42578125" customWidth="1"/>
    <col min="2" max="4" width="7" hidden="1" customWidth="1"/>
    <col min="5" max="13" width="7" customWidth="1"/>
    <col min="14" max="14" width="2.140625" customWidth="1"/>
    <col min="15" max="19" width="7.28515625" customWidth="1"/>
  </cols>
  <sheetData>
    <row r="1" spans="1:19" ht="19.149999999999999" customHeight="1" x14ac:dyDescent="0.25">
      <c r="A1" s="2" t="s">
        <v>0</v>
      </c>
    </row>
    <row r="2" spans="1:19" ht="19.149999999999999" customHeight="1" x14ac:dyDescent="0.25">
      <c r="A2" s="58" t="s">
        <v>67</v>
      </c>
      <c r="B2" s="59"/>
      <c r="C2" s="59"/>
      <c r="D2" s="59"/>
      <c r="E2" s="59"/>
      <c r="F2" s="59"/>
      <c r="G2" s="59"/>
      <c r="H2" s="59"/>
      <c r="I2" s="59"/>
      <c r="J2" s="59"/>
      <c r="K2" s="59"/>
      <c r="L2" s="59"/>
      <c r="M2" s="59"/>
      <c r="N2" s="59"/>
      <c r="O2" s="59"/>
      <c r="P2" s="59"/>
      <c r="Q2" s="59"/>
    </row>
    <row r="3" spans="1:19" ht="15" customHeight="1" x14ac:dyDescent="0.2">
      <c r="A3" s="27" t="s">
        <v>2</v>
      </c>
      <c r="B3" s="37"/>
      <c r="C3" s="37"/>
      <c r="D3" s="37"/>
      <c r="E3" s="37"/>
      <c r="F3" s="37"/>
      <c r="G3" s="37"/>
      <c r="H3" s="37"/>
      <c r="I3" s="37"/>
      <c r="J3" s="37"/>
      <c r="K3" s="37"/>
      <c r="L3" s="37"/>
      <c r="M3" s="37"/>
      <c r="N3" s="37"/>
      <c r="O3" s="37"/>
      <c r="P3" s="37"/>
      <c r="Q3" s="37"/>
      <c r="R3" s="37"/>
      <c r="S3" s="37"/>
    </row>
    <row r="4" spans="1:19" ht="16.7" customHeight="1" x14ac:dyDescent="0.2">
      <c r="B4" s="4" t="s">
        <v>3</v>
      </c>
      <c r="C4" s="4" t="s">
        <v>4</v>
      </c>
      <c r="D4" s="4" t="s">
        <v>5</v>
      </c>
      <c r="E4" s="4" t="s">
        <v>6</v>
      </c>
      <c r="F4" s="4" t="s">
        <v>7</v>
      </c>
      <c r="G4" s="4" t="s">
        <v>8</v>
      </c>
      <c r="H4" s="4" t="s">
        <v>9</v>
      </c>
      <c r="I4" s="4" t="s">
        <v>10</v>
      </c>
      <c r="J4" s="4" t="s">
        <v>11</v>
      </c>
      <c r="K4" s="4" t="s">
        <v>12</v>
      </c>
      <c r="L4" s="4" t="s">
        <v>13</v>
      </c>
      <c r="M4" s="4" t="s">
        <v>14</v>
      </c>
      <c r="O4" s="5" t="s">
        <v>15</v>
      </c>
      <c r="P4" s="5" t="s">
        <v>16</v>
      </c>
      <c r="Q4" s="5" t="s">
        <v>17</v>
      </c>
      <c r="R4" s="5" t="s">
        <v>18</v>
      </c>
      <c r="S4" s="5" t="s">
        <v>19</v>
      </c>
    </row>
    <row r="5" spans="1:19" ht="13.35" customHeight="1" x14ac:dyDescent="0.2">
      <c r="A5" s="6" t="s">
        <v>20</v>
      </c>
    </row>
    <row r="6" spans="1:19" ht="13.35" customHeight="1" x14ac:dyDescent="0.2">
      <c r="A6" s="7" t="s">
        <v>21</v>
      </c>
      <c r="B6" s="8">
        <v>167</v>
      </c>
      <c r="C6" s="8">
        <v>172</v>
      </c>
      <c r="D6" s="8">
        <v>177</v>
      </c>
      <c r="E6" s="8">
        <v>181</v>
      </c>
      <c r="F6" s="8">
        <v>182</v>
      </c>
      <c r="G6" s="8">
        <v>179</v>
      </c>
      <c r="H6" s="8">
        <v>182</v>
      </c>
      <c r="I6" s="8">
        <v>185</v>
      </c>
      <c r="J6" s="8">
        <v>187</v>
      </c>
      <c r="K6" s="8">
        <v>188</v>
      </c>
      <c r="L6" s="8">
        <v>189</v>
      </c>
      <c r="M6" s="8">
        <v>186</v>
      </c>
      <c r="O6" s="8">
        <v>541</v>
      </c>
      <c r="P6" s="8">
        <v>572</v>
      </c>
      <c r="Q6" s="8">
        <v>678</v>
      </c>
      <c r="R6" s="8">
        <v>727</v>
      </c>
      <c r="S6" s="8">
        <v>749</v>
      </c>
    </row>
    <row r="7" spans="1:19" ht="13.35" customHeight="1" x14ac:dyDescent="0.2">
      <c r="A7" s="7" t="s">
        <v>22</v>
      </c>
      <c r="B7" s="8">
        <v>107</v>
      </c>
      <c r="C7" s="8">
        <v>119</v>
      </c>
      <c r="D7" s="8">
        <v>130</v>
      </c>
      <c r="E7" s="8">
        <v>122</v>
      </c>
      <c r="F7" s="8">
        <v>124</v>
      </c>
      <c r="G7" s="8">
        <v>125</v>
      </c>
      <c r="H7" s="8">
        <v>116</v>
      </c>
      <c r="I7" s="8">
        <v>110</v>
      </c>
      <c r="J7" s="8">
        <v>129</v>
      </c>
      <c r="K7" s="8">
        <v>144</v>
      </c>
      <c r="L7" s="8">
        <v>146</v>
      </c>
      <c r="M7" s="8">
        <v>168</v>
      </c>
      <c r="O7" s="8">
        <v>223</v>
      </c>
      <c r="P7" s="8">
        <v>324</v>
      </c>
      <c r="Q7" s="8">
        <v>459</v>
      </c>
      <c r="R7" s="8">
        <v>486</v>
      </c>
      <c r="S7" s="8">
        <v>528</v>
      </c>
    </row>
    <row r="8" spans="1:19" ht="13.35" customHeight="1" x14ac:dyDescent="0.2">
      <c r="A8" s="7" t="s">
        <v>23</v>
      </c>
      <c r="B8" s="8">
        <v>106</v>
      </c>
      <c r="C8" s="8">
        <v>107</v>
      </c>
      <c r="D8" s="8">
        <v>112</v>
      </c>
      <c r="E8" s="8">
        <v>115</v>
      </c>
      <c r="F8" s="8">
        <v>115</v>
      </c>
      <c r="G8" s="8">
        <v>118</v>
      </c>
      <c r="H8" s="8">
        <v>121</v>
      </c>
      <c r="I8" s="8">
        <v>120</v>
      </c>
      <c r="J8" s="8">
        <v>122</v>
      </c>
      <c r="K8" s="8">
        <v>124</v>
      </c>
      <c r="L8" s="8">
        <v>126</v>
      </c>
      <c r="M8" s="8">
        <v>125</v>
      </c>
      <c r="O8" s="8">
        <v>358</v>
      </c>
      <c r="P8" s="8">
        <v>389</v>
      </c>
      <c r="Q8" s="8">
        <v>429</v>
      </c>
      <c r="R8" s="8">
        <v>469</v>
      </c>
      <c r="S8" s="8">
        <v>493</v>
      </c>
    </row>
    <row r="9" spans="1:19" ht="13.35" customHeight="1" x14ac:dyDescent="0.2">
      <c r="A9" s="6" t="s">
        <v>24</v>
      </c>
      <c r="B9" s="9">
        <f t="shared" ref="B9:M9" si="0">SUM(B6:B8)</f>
        <v>380</v>
      </c>
      <c r="C9" s="9">
        <f t="shared" si="0"/>
        <v>398</v>
      </c>
      <c r="D9" s="9">
        <f t="shared" si="0"/>
        <v>419</v>
      </c>
      <c r="E9" s="9">
        <f t="shared" si="0"/>
        <v>418</v>
      </c>
      <c r="F9" s="9">
        <f t="shared" si="0"/>
        <v>421</v>
      </c>
      <c r="G9" s="9">
        <f t="shared" si="0"/>
        <v>422</v>
      </c>
      <c r="H9" s="9">
        <f t="shared" si="0"/>
        <v>419</v>
      </c>
      <c r="I9" s="9">
        <f t="shared" si="0"/>
        <v>415</v>
      </c>
      <c r="J9" s="9">
        <f t="shared" si="0"/>
        <v>438</v>
      </c>
      <c r="K9" s="9">
        <f t="shared" si="0"/>
        <v>456</v>
      </c>
      <c r="L9" s="9">
        <f t="shared" si="0"/>
        <v>461</v>
      </c>
      <c r="M9" s="9">
        <f t="shared" si="0"/>
        <v>479</v>
      </c>
      <c r="O9" s="9">
        <v>1122</v>
      </c>
      <c r="P9" s="9">
        <v>1285</v>
      </c>
      <c r="Q9" s="9">
        <v>1566</v>
      </c>
      <c r="R9" s="9">
        <v>1682</v>
      </c>
      <c r="S9" s="9">
        <v>1770</v>
      </c>
    </row>
    <row r="10" spans="1:19" ht="13.35" customHeight="1" x14ac:dyDescent="0.2">
      <c r="A10" s="7" t="s">
        <v>25</v>
      </c>
      <c r="B10" s="28"/>
      <c r="C10" s="28"/>
      <c r="D10" s="28"/>
      <c r="E10" s="8">
        <v>40</v>
      </c>
      <c r="F10" s="8">
        <v>44</v>
      </c>
      <c r="G10" s="8">
        <v>45</v>
      </c>
      <c r="H10" s="8">
        <v>48</v>
      </c>
      <c r="I10" s="8">
        <v>52</v>
      </c>
      <c r="J10" s="8">
        <v>54</v>
      </c>
      <c r="K10" s="8">
        <v>58</v>
      </c>
      <c r="L10" s="8">
        <v>60</v>
      </c>
      <c r="M10" s="8">
        <v>64</v>
      </c>
      <c r="N10" s="28"/>
      <c r="O10" s="8">
        <v>0</v>
      </c>
      <c r="P10" s="8">
        <v>0</v>
      </c>
      <c r="Q10" s="8">
        <v>104</v>
      </c>
      <c r="R10" s="8">
        <v>176</v>
      </c>
      <c r="S10" s="8">
        <v>223</v>
      </c>
    </row>
    <row r="11" spans="1:19" ht="13.35" customHeight="1" x14ac:dyDescent="0.2">
      <c r="A11" s="7" t="s">
        <v>26</v>
      </c>
      <c r="B11" s="8">
        <v>31</v>
      </c>
      <c r="C11" s="8">
        <v>33</v>
      </c>
      <c r="D11" s="8">
        <v>33</v>
      </c>
      <c r="E11" s="8">
        <v>32</v>
      </c>
      <c r="F11" s="8">
        <v>31</v>
      </c>
      <c r="G11" s="8">
        <v>32</v>
      </c>
      <c r="H11" s="8">
        <v>34</v>
      </c>
      <c r="I11" s="8">
        <v>32</v>
      </c>
      <c r="J11" s="8">
        <v>35</v>
      </c>
      <c r="K11" s="8">
        <v>35</v>
      </c>
      <c r="L11" s="8">
        <v>110</v>
      </c>
      <c r="M11" s="8">
        <v>90</v>
      </c>
      <c r="O11" s="8">
        <v>107</v>
      </c>
      <c r="P11" s="8">
        <v>116</v>
      </c>
      <c r="Q11" s="8">
        <v>127</v>
      </c>
      <c r="R11" s="8">
        <v>130</v>
      </c>
      <c r="S11" s="8">
        <v>212</v>
      </c>
    </row>
    <row r="12" spans="1:19" ht="13.35" customHeight="1" x14ac:dyDescent="0.2">
      <c r="A12" s="7" t="s">
        <v>27</v>
      </c>
      <c r="B12" s="8">
        <v>136</v>
      </c>
      <c r="C12" s="8">
        <v>129</v>
      </c>
      <c r="D12" s="8">
        <v>142</v>
      </c>
      <c r="E12" s="8">
        <v>131</v>
      </c>
      <c r="F12" s="8">
        <v>139</v>
      </c>
      <c r="G12" s="8">
        <v>140</v>
      </c>
      <c r="H12" s="8">
        <v>149</v>
      </c>
      <c r="I12" s="8">
        <v>145</v>
      </c>
      <c r="J12" s="8">
        <v>146</v>
      </c>
      <c r="K12" s="8">
        <v>145</v>
      </c>
      <c r="L12" s="8">
        <v>229</v>
      </c>
      <c r="M12" s="8">
        <v>238</v>
      </c>
      <c r="O12" s="8">
        <v>502</v>
      </c>
      <c r="P12" s="8">
        <v>521</v>
      </c>
      <c r="Q12" s="8">
        <v>541</v>
      </c>
      <c r="R12" s="8">
        <v>558</v>
      </c>
      <c r="S12" s="8">
        <v>664</v>
      </c>
    </row>
    <row r="13" spans="1:19" ht="13.35" customHeight="1" x14ac:dyDescent="0.2">
      <c r="A13" s="6" t="s">
        <v>28</v>
      </c>
      <c r="E13" s="9">
        <f t="shared" ref="E13:M13" si="1">E12+E11+E10</f>
        <v>203</v>
      </c>
      <c r="F13" s="9">
        <f t="shared" si="1"/>
        <v>214</v>
      </c>
      <c r="G13" s="9">
        <f t="shared" si="1"/>
        <v>217</v>
      </c>
      <c r="H13" s="9">
        <f t="shared" si="1"/>
        <v>231</v>
      </c>
      <c r="I13" s="9">
        <f t="shared" si="1"/>
        <v>229</v>
      </c>
      <c r="J13" s="9">
        <f t="shared" si="1"/>
        <v>235</v>
      </c>
      <c r="K13" s="9">
        <f t="shared" si="1"/>
        <v>238</v>
      </c>
      <c r="L13" s="9">
        <f t="shared" si="1"/>
        <v>399</v>
      </c>
      <c r="M13" s="9">
        <f t="shared" si="1"/>
        <v>392</v>
      </c>
      <c r="O13" s="9">
        <f>O12+O11+O10</f>
        <v>609</v>
      </c>
      <c r="P13" s="9">
        <f>P12+P11+P10</f>
        <v>637</v>
      </c>
      <c r="Q13" s="9">
        <f>Q12+Q11+Q10</f>
        <v>772</v>
      </c>
      <c r="R13" s="9">
        <f>R12+R11+R10</f>
        <v>864</v>
      </c>
      <c r="S13" s="9">
        <f>S12+S11+S10</f>
        <v>1099</v>
      </c>
    </row>
    <row r="14" spans="1:19" ht="13.35" customHeight="1" x14ac:dyDescent="0.2">
      <c r="A14" s="6" t="s">
        <v>29</v>
      </c>
      <c r="B14" s="9">
        <v>249</v>
      </c>
      <c r="C14" s="9">
        <v>235</v>
      </c>
      <c r="D14" s="9">
        <v>242</v>
      </c>
      <c r="E14" s="9">
        <v>258</v>
      </c>
      <c r="F14" s="9">
        <v>245</v>
      </c>
      <c r="G14" s="9">
        <v>239</v>
      </c>
      <c r="H14" s="9">
        <v>245</v>
      </c>
      <c r="I14" s="9">
        <v>260</v>
      </c>
      <c r="J14" s="9">
        <v>242</v>
      </c>
      <c r="K14" s="9">
        <v>236</v>
      </c>
      <c r="L14" s="9">
        <v>247</v>
      </c>
      <c r="M14" s="9">
        <v>237</v>
      </c>
      <c r="O14" s="9">
        <v>713</v>
      </c>
      <c r="P14" s="9">
        <v>902</v>
      </c>
      <c r="Q14" s="9">
        <v>1005</v>
      </c>
      <c r="R14" s="9">
        <v>988</v>
      </c>
      <c r="S14" s="9">
        <v>987</v>
      </c>
    </row>
    <row r="15" spans="1:19" ht="13.35" customHeight="1" x14ac:dyDescent="0.2">
      <c r="A15" s="6" t="s">
        <v>30</v>
      </c>
      <c r="B15" s="10">
        <v>23</v>
      </c>
      <c r="C15" s="10">
        <v>14</v>
      </c>
      <c r="D15" s="10">
        <v>14</v>
      </c>
      <c r="E15" s="10">
        <v>13</v>
      </c>
      <c r="F15" s="10">
        <v>13</v>
      </c>
      <c r="G15" s="10">
        <v>12</v>
      </c>
      <c r="H15" s="10">
        <v>11</v>
      </c>
      <c r="I15" s="10">
        <v>10</v>
      </c>
      <c r="J15" s="10">
        <v>10</v>
      </c>
      <c r="K15" s="10">
        <v>10</v>
      </c>
      <c r="L15" s="10">
        <v>10</v>
      </c>
      <c r="M15" s="10">
        <v>9</v>
      </c>
      <c r="O15" s="10">
        <v>91</v>
      </c>
      <c r="P15" s="10">
        <v>79</v>
      </c>
      <c r="Q15" s="10">
        <v>77</v>
      </c>
      <c r="R15" s="10">
        <v>48</v>
      </c>
      <c r="S15" s="10">
        <v>39</v>
      </c>
    </row>
    <row r="16" spans="1:19" ht="13.35" customHeight="1" x14ac:dyDescent="0.2">
      <c r="A16" s="6" t="s">
        <v>31</v>
      </c>
      <c r="B16" s="29" t="e">
        <f>#REF!+B9+B11+B15</f>
        <v>#REF!</v>
      </c>
      <c r="C16" s="29" t="e">
        <f>#REF!+C9+C11+C15</f>
        <v>#REF!</v>
      </c>
      <c r="D16" s="29" t="e">
        <f>#REF!+D9+D11+D15</f>
        <v>#REF!</v>
      </c>
      <c r="E16" s="11">
        <f t="shared" ref="E16:M16" si="2">E15+E14+E13+E9</f>
        <v>892</v>
      </c>
      <c r="F16" s="11">
        <f t="shared" si="2"/>
        <v>893</v>
      </c>
      <c r="G16" s="11">
        <f t="shared" si="2"/>
        <v>890</v>
      </c>
      <c r="H16" s="11">
        <f t="shared" si="2"/>
        <v>906</v>
      </c>
      <c r="I16" s="11">
        <f t="shared" si="2"/>
        <v>914</v>
      </c>
      <c r="J16" s="11">
        <f t="shared" si="2"/>
        <v>925</v>
      </c>
      <c r="K16" s="11">
        <f t="shared" si="2"/>
        <v>940</v>
      </c>
      <c r="L16" s="11">
        <f t="shared" si="2"/>
        <v>1117</v>
      </c>
      <c r="M16" s="11">
        <f t="shared" si="2"/>
        <v>1117</v>
      </c>
      <c r="O16" s="11">
        <v>2535</v>
      </c>
      <c r="P16" s="11">
        <v>2903</v>
      </c>
      <c r="Q16" s="11">
        <v>3420</v>
      </c>
      <c r="R16" s="11">
        <v>3582</v>
      </c>
      <c r="S16" s="11">
        <v>3895</v>
      </c>
    </row>
    <row r="17" spans="1:19" ht="12.6" customHeight="1" x14ac:dyDescent="0.2">
      <c r="A17" s="6" t="s">
        <v>32</v>
      </c>
      <c r="B17" s="25"/>
      <c r="C17" s="25"/>
      <c r="D17" s="25"/>
      <c r="E17" s="25"/>
      <c r="F17" s="25"/>
      <c r="G17" s="25"/>
      <c r="H17" s="25"/>
      <c r="I17" s="25"/>
      <c r="J17" s="25"/>
      <c r="K17" s="25"/>
      <c r="L17" s="25"/>
      <c r="M17" s="25"/>
      <c r="O17" s="25"/>
      <c r="P17" s="25"/>
      <c r="Q17" s="25"/>
      <c r="R17" s="25"/>
      <c r="S17" s="25"/>
    </row>
    <row r="18" spans="1:19" ht="12.6" customHeight="1" x14ac:dyDescent="0.2">
      <c r="A18" s="7" t="s">
        <v>33</v>
      </c>
      <c r="B18" s="8">
        <v>231</v>
      </c>
      <c r="C18" s="8">
        <v>230</v>
      </c>
      <c r="D18" s="8">
        <v>238</v>
      </c>
      <c r="E18" s="8">
        <v>254</v>
      </c>
      <c r="F18" s="8">
        <v>247</v>
      </c>
      <c r="G18" s="8">
        <v>249</v>
      </c>
      <c r="H18" s="8">
        <v>252</v>
      </c>
      <c r="I18" s="8">
        <v>256</v>
      </c>
      <c r="J18" s="8">
        <v>261</v>
      </c>
      <c r="K18" s="8">
        <v>260</v>
      </c>
      <c r="L18" s="8">
        <v>296</v>
      </c>
      <c r="M18" s="8">
        <v>317</v>
      </c>
      <c r="O18" s="8">
        <v>707</v>
      </c>
      <c r="P18" s="8">
        <v>785</v>
      </c>
      <c r="Q18" s="8">
        <v>938</v>
      </c>
      <c r="R18" s="8">
        <v>1003</v>
      </c>
      <c r="S18" s="8">
        <v>1073</v>
      </c>
    </row>
    <row r="19" spans="1:19" ht="12.6" customHeight="1" x14ac:dyDescent="0.2">
      <c r="A19" s="7" t="s">
        <v>34</v>
      </c>
      <c r="B19" s="8">
        <v>34</v>
      </c>
      <c r="C19" s="8">
        <v>33</v>
      </c>
      <c r="D19" s="8">
        <v>40</v>
      </c>
      <c r="E19" s="8">
        <v>33</v>
      </c>
      <c r="F19" s="8">
        <v>27</v>
      </c>
      <c r="G19" s="8">
        <v>31</v>
      </c>
      <c r="H19" s="8">
        <v>41</v>
      </c>
      <c r="I19" s="8">
        <v>35</v>
      </c>
      <c r="J19" s="8">
        <v>30</v>
      </c>
      <c r="K19" s="8">
        <v>30</v>
      </c>
      <c r="L19" s="8">
        <v>34</v>
      </c>
      <c r="M19" s="8">
        <v>32</v>
      </c>
      <c r="O19" s="8">
        <v>121</v>
      </c>
      <c r="P19" s="8">
        <v>133</v>
      </c>
      <c r="Q19" s="8">
        <v>133</v>
      </c>
      <c r="R19" s="8">
        <v>132</v>
      </c>
      <c r="S19" s="8">
        <v>129</v>
      </c>
    </row>
    <row r="20" spans="1:19" ht="12.6" customHeight="1" x14ac:dyDescent="0.2">
      <c r="A20" s="7" t="s">
        <v>35</v>
      </c>
      <c r="B20" s="8">
        <v>46</v>
      </c>
      <c r="C20" s="8">
        <v>47</v>
      </c>
      <c r="D20" s="8">
        <v>49</v>
      </c>
      <c r="E20" s="8">
        <v>50</v>
      </c>
      <c r="F20" s="8">
        <v>50</v>
      </c>
      <c r="G20" s="8">
        <v>50</v>
      </c>
      <c r="H20" s="8">
        <v>56</v>
      </c>
      <c r="I20" s="8">
        <v>54</v>
      </c>
      <c r="J20" s="8">
        <v>56</v>
      </c>
      <c r="K20" s="8">
        <v>58</v>
      </c>
      <c r="L20" s="8">
        <v>65</v>
      </c>
      <c r="M20" s="8">
        <v>67</v>
      </c>
      <c r="O20" s="8">
        <v>133</v>
      </c>
      <c r="P20" s="8">
        <v>152</v>
      </c>
      <c r="Q20" s="8">
        <v>186</v>
      </c>
      <c r="R20" s="8">
        <v>207</v>
      </c>
      <c r="S20" s="8">
        <v>233</v>
      </c>
    </row>
    <row r="21" spans="1:19" ht="12.6" customHeight="1" x14ac:dyDescent="0.2">
      <c r="A21" s="7" t="s">
        <v>36</v>
      </c>
      <c r="B21" s="8">
        <v>26</v>
      </c>
      <c r="C21" s="8">
        <v>27</v>
      </c>
      <c r="D21" s="8">
        <v>28</v>
      </c>
      <c r="E21" s="8">
        <v>27</v>
      </c>
      <c r="F21" s="8">
        <v>25</v>
      </c>
      <c r="G21" s="8">
        <v>25</v>
      </c>
      <c r="H21" s="8">
        <v>26</v>
      </c>
      <c r="I21" s="8">
        <v>26</v>
      </c>
      <c r="J21" s="8">
        <v>27</v>
      </c>
      <c r="K21" s="8">
        <v>27</v>
      </c>
      <c r="L21" s="8">
        <v>28</v>
      </c>
      <c r="M21" s="8">
        <v>28</v>
      </c>
      <c r="O21" s="8">
        <v>95</v>
      </c>
      <c r="P21" s="8">
        <v>95</v>
      </c>
      <c r="Q21" s="8">
        <v>107</v>
      </c>
      <c r="R21" s="8">
        <v>103</v>
      </c>
      <c r="S21" s="8">
        <v>108</v>
      </c>
    </row>
    <row r="22" spans="1:19" ht="12.6" customHeight="1" x14ac:dyDescent="0.2">
      <c r="A22" s="7" t="s">
        <v>37</v>
      </c>
      <c r="B22" s="8">
        <v>11</v>
      </c>
      <c r="C22" s="8">
        <v>13</v>
      </c>
      <c r="D22" s="8">
        <v>19</v>
      </c>
      <c r="E22" s="8">
        <v>20</v>
      </c>
      <c r="F22" s="8">
        <v>19</v>
      </c>
      <c r="G22" s="8">
        <v>18</v>
      </c>
      <c r="H22" s="8">
        <v>32</v>
      </c>
      <c r="I22" s="8">
        <v>20</v>
      </c>
      <c r="J22" s="8">
        <v>22</v>
      </c>
      <c r="K22" s="8">
        <v>26</v>
      </c>
      <c r="L22" s="8">
        <v>25</v>
      </c>
      <c r="M22" s="8">
        <v>28</v>
      </c>
      <c r="O22" s="8">
        <v>81</v>
      </c>
      <c r="P22" s="8">
        <v>84</v>
      </c>
      <c r="Q22" s="8">
        <v>56</v>
      </c>
      <c r="R22" s="8">
        <v>89</v>
      </c>
      <c r="S22" s="8">
        <v>93</v>
      </c>
    </row>
    <row r="23" spans="1:19" ht="12.6" customHeight="1" x14ac:dyDescent="0.2">
      <c r="A23" s="7" t="s">
        <v>38</v>
      </c>
      <c r="B23" s="8">
        <v>9</v>
      </c>
      <c r="C23" s="8">
        <v>12</v>
      </c>
      <c r="D23" s="8">
        <v>26</v>
      </c>
      <c r="E23" s="8">
        <v>10</v>
      </c>
      <c r="F23" s="8">
        <v>11</v>
      </c>
      <c r="G23" s="8">
        <v>10</v>
      </c>
      <c r="H23" s="8">
        <v>20</v>
      </c>
      <c r="I23" s="8">
        <v>9</v>
      </c>
      <c r="J23" s="8">
        <v>9</v>
      </c>
      <c r="K23" s="8">
        <v>12</v>
      </c>
      <c r="L23" s="8">
        <v>16</v>
      </c>
      <c r="M23" s="8">
        <v>11</v>
      </c>
      <c r="O23" s="8">
        <v>39</v>
      </c>
      <c r="P23" s="8">
        <v>39</v>
      </c>
      <c r="Q23" s="8">
        <v>57</v>
      </c>
      <c r="R23" s="8">
        <v>51</v>
      </c>
      <c r="S23" s="8">
        <v>47</v>
      </c>
    </row>
    <row r="24" spans="1:19" ht="12.6" customHeight="1" x14ac:dyDescent="0.2">
      <c r="A24" s="7" t="s">
        <v>39</v>
      </c>
      <c r="B24" s="8">
        <v>28</v>
      </c>
      <c r="C24" s="8">
        <v>27</v>
      </c>
      <c r="D24" s="8">
        <v>26</v>
      </c>
      <c r="E24" s="8">
        <v>26</v>
      </c>
      <c r="F24" s="8">
        <v>26</v>
      </c>
      <c r="G24" s="8">
        <v>25</v>
      </c>
      <c r="H24" s="8">
        <v>25</v>
      </c>
      <c r="I24" s="8">
        <v>27</v>
      </c>
      <c r="J24" s="8">
        <v>27</v>
      </c>
      <c r="K24" s="8">
        <v>27</v>
      </c>
      <c r="L24" s="8">
        <v>30</v>
      </c>
      <c r="M24" s="8">
        <v>32</v>
      </c>
      <c r="O24" s="8">
        <v>88</v>
      </c>
      <c r="P24" s="8">
        <v>96</v>
      </c>
      <c r="Q24" s="8">
        <v>108</v>
      </c>
      <c r="R24" s="8">
        <v>104</v>
      </c>
      <c r="S24" s="8">
        <v>111</v>
      </c>
    </row>
    <row r="25" spans="1:19" ht="12.6" customHeight="1" x14ac:dyDescent="0.2">
      <c r="A25" s="7" t="s">
        <v>40</v>
      </c>
      <c r="B25" s="12">
        <v>7</v>
      </c>
      <c r="C25" s="12">
        <v>8</v>
      </c>
      <c r="D25" s="12">
        <v>8</v>
      </c>
      <c r="E25" s="12">
        <v>8</v>
      </c>
      <c r="F25" s="12">
        <v>8</v>
      </c>
      <c r="G25" s="12">
        <v>9</v>
      </c>
      <c r="H25" s="12">
        <v>8</v>
      </c>
      <c r="I25" s="12">
        <v>9</v>
      </c>
      <c r="J25" s="12">
        <v>9</v>
      </c>
      <c r="K25" s="12">
        <v>9</v>
      </c>
      <c r="L25" s="12">
        <v>10</v>
      </c>
      <c r="M25" s="12">
        <v>9</v>
      </c>
      <c r="O25" s="12">
        <v>31</v>
      </c>
      <c r="P25" s="12">
        <v>30</v>
      </c>
      <c r="Q25" s="12">
        <v>31</v>
      </c>
      <c r="R25" s="12">
        <v>32</v>
      </c>
      <c r="S25" s="12">
        <v>36</v>
      </c>
    </row>
    <row r="26" spans="1:19" ht="12.6" customHeight="1" x14ac:dyDescent="0.2">
      <c r="A26" s="6" t="s">
        <v>43</v>
      </c>
      <c r="B26" s="11">
        <f>SUM(B18:B25)</f>
        <v>392</v>
      </c>
      <c r="C26" s="11">
        <f>SUM(C18:C25)</f>
        <v>397</v>
      </c>
      <c r="D26" s="11">
        <v>434</v>
      </c>
      <c r="E26" s="11">
        <f t="shared" ref="E26:M26" si="3">SUM(E18:E25)</f>
        <v>428</v>
      </c>
      <c r="F26" s="11">
        <f t="shared" si="3"/>
        <v>413</v>
      </c>
      <c r="G26" s="11">
        <f t="shared" si="3"/>
        <v>417</v>
      </c>
      <c r="H26" s="11">
        <f t="shared" si="3"/>
        <v>460</v>
      </c>
      <c r="I26" s="11">
        <f t="shared" si="3"/>
        <v>436</v>
      </c>
      <c r="J26" s="11">
        <f t="shared" si="3"/>
        <v>441</v>
      </c>
      <c r="K26" s="11">
        <f t="shared" si="3"/>
        <v>449</v>
      </c>
      <c r="L26" s="11">
        <f t="shared" si="3"/>
        <v>504</v>
      </c>
      <c r="M26" s="11">
        <f t="shared" si="3"/>
        <v>524</v>
      </c>
      <c r="O26" s="11">
        <f>SUM(O18:O25)</f>
        <v>1295</v>
      </c>
      <c r="P26" s="11">
        <f>SUM(P18:P25)</f>
        <v>1414</v>
      </c>
      <c r="Q26" s="11">
        <f>SUM(Q18:Q25)</f>
        <v>1616</v>
      </c>
      <c r="R26" s="11">
        <f>SUM(R18:R25)</f>
        <v>1721</v>
      </c>
      <c r="S26" s="11">
        <f>SUM(S18:S25)</f>
        <v>1830</v>
      </c>
    </row>
    <row r="27" spans="1:19" ht="12.6" customHeight="1" x14ac:dyDescent="0.2">
      <c r="A27" s="6" t="s">
        <v>44</v>
      </c>
      <c r="B27" s="30" t="e">
        <f t="shared" ref="B27:M27" si="4">B16-B26</f>
        <v>#REF!</v>
      </c>
      <c r="C27" s="30" t="e">
        <f t="shared" si="4"/>
        <v>#REF!</v>
      </c>
      <c r="D27" s="30" t="e">
        <f t="shared" si="4"/>
        <v>#REF!</v>
      </c>
      <c r="E27" s="13">
        <f t="shared" si="4"/>
        <v>464</v>
      </c>
      <c r="F27" s="13">
        <f t="shared" si="4"/>
        <v>480</v>
      </c>
      <c r="G27" s="13">
        <f t="shared" si="4"/>
        <v>473</v>
      </c>
      <c r="H27" s="13">
        <f t="shared" si="4"/>
        <v>446</v>
      </c>
      <c r="I27" s="13">
        <f t="shared" si="4"/>
        <v>478</v>
      </c>
      <c r="J27" s="13">
        <f t="shared" si="4"/>
        <v>484</v>
      </c>
      <c r="K27" s="13">
        <f t="shared" si="4"/>
        <v>491</v>
      </c>
      <c r="L27" s="13">
        <f t="shared" si="4"/>
        <v>613</v>
      </c>
      <c r="M27" s="13">
        <f t="shared" si="4"/>
        <v>593</v>
      </c>
      <c r="O27" s="13">
        <f>O16-O26</f>
        <v>1240</v>
      </c>
      <c r="P27" s="13">
        <f>P16-P26</f>
        <v>1489</v>
      </c>
      <c r="Q27" s="13">
        <f>Q16-Q26</f>
        <v>1804</v>
      </c>
      <c r="R27" s="13">
        <f>R16-R26</f>
        <v>1861</v>
      </c>
      <c r="S27" s="13">
        <f>S16-S26</f>
        <v>2065</v>
      </c>
    </row>
    <row r="28" spans="1:19" ht="12.6" customHeight="1" x14ac:dyDescent="0.2">
      <c r="A28" s="14" t="s">
        <v>45</v>
      </c>
      <c r="B28" s="31" t="e">
        <f t="shared" ref="B28:M28" si="5">B27/B16</f>
        <v>#REF!</v>
      </c>
      <c r="C28" s="31" t="e">
        <f t="shared" si="5"/>
        <v>#REF!</v>
      </c>
      <c r="D28" s="31" t="e">
        <f t="shared" si="5"/>
        <v>#REF!</v>
      </c>
      <c r="E28" s="32">
        <f t="shared" si="5"/>
        <v>0.52017937219730936</v>
      </c>
      <c r="F28" s="32">
        <f t="shared" si="5"/>
        <v>0.53751399776035835</v>
      </c>
      <c r="G28" s="32">
        <f t="shared" si="5"/>
        <v>0.53146067415730336</v>
      </c>
      <c r="H28" s="32">
        <f t="shared" si="5"/>
        <v>0.49227373068432673</v>
      </c>
      <c r="I28" s="32">
        <f t="shared" si="5"/>
        <v>0.52297592997811815</v>
      </c>
      <c r="J28" s="32">
        <f t="shared" si="5"/>
        <v>0.52324324324324323</v>
      </c>
      <c r="K28" s="32">
        <f t="shared" si="5"/>
        <v>0.52234042553191484</v>
      </c>
      <c r="L28" s="32">
        <f t="shared" si="5"/>
        <v>0.54879140555058192</v>
      </c>
      <c r="M28" s="32">
        <f t="shared" si="5"/>
        <v>0.53088630259623992</v>
      </c>
      <c r="O28" s="32">
        <f>O27/O16</f>
        <v>0.48915187376725838</v>
      </c>
      <c r="P28" s="32">
        <f>P27/P16</f>
        <v>0.51291767137444022</v>
      </c>
      <c r="Q28" s="32">
        <f>Q27/Q16</f>
        <v>0.52748538011695911</v>
      </c>
      <c r="R28" s="32">
        <f>R27/R16</f>
        <v>0.51954215522054714</v>
      </c>
      <c r="S28" s="32">
        <f>S27/S16</f>
        <v>0.53016688061617456</v>
      </c>
    </row>
    <row r="29" spans="1:19" ht="12.6" customHeight="1" x14ac:dyDescent="0.2">
      <c r="A29" s="7" t="s">
        <v>68</v>
      </c>
      <c r="B29" s="8">
        <v>-33</v>
      </c>
      <c r="C29" s="8">
        <v>-33</v>
      </c>
      <c r="D29" s="8">
        <v>-31</v>
      </c>
      <c r="E29" s="8">
        <v>-32</v>
      </c>
      <c r="F29" s="8">
        <v>-32</v>
      </c>
      <c r="G29" s="8">
        <v>-30</v>
      </c>
      <c r="H29" s="8">
        <v>-29</v>
      </c>
      <c r="I29" s="8">
        <v>-30</v>
      </c>
      <c r="J29" s="8">
        <v>-28</v>
      </c>
      <c r="K29" s="8">
        <v>-22</v>
      </c>
      <c r="L29" s="8">
        <v>-79</v>
      </c>
      <c r="M29" s="8">
        <v>-102</v>
      </c>
      <c r="O29" s="8">
        <v>-114</v>
      </c>
      <c r="P29" s="8">
        <v>-97</v>
      </c>
      <c r="Q29" s="8">
        <v>-124</v>
      </c>
      <c r="R29" s="8">
        <v>-122</v>
      </c>
      <c r="S29" s="8">
        <v>-158</v>
      </c>
    </row>
    <row r="30" spans="1:19" ht="12.6" customHeight="1" x14ac:dyDescent="0.2">
      <c r="A30" s="7" t="s">
        <v>49</v>
      </c>
      <c r="B30" s="8">
        <v>0</v>
      </c>
      <c r="C30" s="8">
        <v>1</v>
      </c>
      <c r="D30" s="8">
        <v>0</v>
      </c>
      <c r="E30" s="8">
        <v>-1</v>
      </c>
      <c r="F30" s="8">
        <v>-1</v>
      </c>
      <c r="G30" s="8">
        <v>0</v>
      </c>
      <c r="H30" s="8">
        <v>0</v>
      </c>
      <c r="I30" s="8">
        <v>0</v>
      </c>
      <c r="J30" s="8">
        <v>1</v>
      </c>
      <c r="K30" s="8">
        <v>1</v>
      </c>
      <c r="L30" s="8">
        <v>1</v>
      </c>
      <c r="M30" s="8">
        <v>1</v>
      </c>
      <c r="O30" s="8">
        <v>0</v>
      </c>
      <c r="P30" s="8">
        <v>1</v>
      </c>
      <c r="Q30" s="8">
        <v>1</v>
      </c>
      <c r="R30" s="8">
        <v>-1</v>
      </c>
      <c r="S30" s="8">
        <v>2</v>
      </c>
    </row>
    <row r="31" spans="1:19" ht="12.6" customHeight="1" x14ac:dyDescent="0.2">
      <c r="A31" s="7" t="s">
        <v>50</v>
      </c>
      <c r="B31" s="12">
        <v>1</v>
      </c>
      <c r="C31" s="12">
        <v>0</v>
      </c>
      <c r="D31" s="12">
        <v>-1</v>
      </c>
      <c r="E31" s="12">
        <v>1</v>
      </c>
      <c r="F31" s="12">
        <v>0</v>
      </c>
      <c r="G31" s="12">
        <v>0</v>
      </c>
      <c r="H31" s="12">
        <v>1</v>
      </c>
      <c r="I31" s="12">
        <v>0</v>
      </c>
      <c r="J31" s="12">
        <v>0</v>
      </c>
      <c r="K31" s="12">
        <v>0</v>
      </c>
      <c r="L31" s="12">
        <v>0</v>
      </c>
      <c r="M31" s="12">
        <v>0</v>
      </c>
      <c r="O31" s="12">
        <v>2</v>
      </c>
      <c r="P31" s="12">
        <v>0</v>
      </c>
      <c r="Q31" s="12">
        <v>0</v>
      </c>
      <c r="R31" s="12">
        <v>2</v>
      </c>
      <c r="S31" s="12">
        <v>0</v>
      </c>
    </row>
    <row r="32" spans="1:19" ht="12.6" customHeight="1" x14ac:dyDescent="0.2">
      <c r="A32" s="6" t="s">
        <v>52</v>
      </c>
      <c r="B32" s="30" t="e">
        <f t="shared" ref="B32:M32" si="6">B27+SUM(B29:B31)</f>
        <v>#REF!</v>
      </c>
      <c r="C32" s="30" t="e">
        <f t="shared" si="6"/>
        <v>#REF!</v>
      </c>
      <c r="D32" s="30" t="e">
        <f t="shared" si="6"/>
        <v>#REF!</v>
      </c>
      <c r="E32" s="13">
        <f t="shared" si="6"/>
        <v>432</v>
      </c>
      <c r="F32" s="13">
        <f t="shared" si="6"/>
        <v>447</v>
      </c>
      <c r="G32" s="13">
        <f t="shared" si="6"/>
        <v>443</v>
      </c>
      <c r="H32" s="13">
        <f t="shared" si="6"/>
        <v>418</v>
      </c>
      <c r="I32" s="13">
        <f t="shared" si="6"/>
        <v>448</v>
      </c>
      <c r="J32" s="13">
        <f t="shared" si="6"/>
        <v>457</v>
      </c>
      <c r="K32" s="13">
        <f t="shared" si="6"/>
        <v>470</v>
      </c>
      <c r="L32" s="13">
        <f t="shared" si="6"/>
        <v>535</v>
      </c>
      <c r="M32" s="13">
        <f t="shared" si="6"/>
        <v>492</v>
      </c>
      <c r="O32" s="13">
        <f>O27+SUM(O29:O31)</f>
        <v>1128</v>
      </c>
      <c r="P32" s="13">
        <f>P27+SUM(P29:P31)</f>
        <v>1393</v>
      </c>
      <c r="Q32" s="13">
        <f>Q27+SUM(Q29:Q31)</f>
        <v>1681</v>
      </c>
      <c r="R32" s="13">
        <f>R27+SUM(R29:R31)</f>
        <v>1740</v>
      </c>
      <c r="S32" s="13">
        <f>S27+SUM(S29:S31)</f>
        <v>1909</v>
      </c>
    </row>
    <row r="33" spans="1:19" ht="12.6" customHeight="1" x14ac:dyDescent="0.2">
      <c r="A33" s="7" t="s">
        <v>53</v>
      </c>
      <c r="B33" s="12">
        <v>106</v>
      </c>
      <c r="C33" s="12">
        <v>106</v>
      </c>
      <c r="D33" s="12">
        <v>91</v>
      </c>
      <c r="E33" s="12">
        <v>104</v>
      </c>
      <c r="F33" s="12">
        <v>105</v>
      </c>
      <c r="G33" s="12">
        <v>108</v>
      </c>
      <c r="H33" s="12">
        <v>102</v>
      </c>
      <c r="I33" s="12">
        <v>110</v>
      </c>
      <c r="J33" s="12">
        <v>107</v>
      </c>
      <c r="K33" s="12">
        <v>121</v>
      </c>
      <c r="L33" s="12">
        <v>140</v>
      </c>
      <c r="M33" s="12">
        <v>126</v>
      </c>
      <c r="O33" s="12">
        <v>293</v>
      </c>
      <c r="P33" s="12">
        <v>362</v>
      </c>
      <c r="Q33" s="12">
        <v>408</v>
      </c>
      <c r="R33" s="12">
        <v>418</v>
      </c>
      <c r="S33" s="12">
        <v>478</v>
      </c>
    </row>
    <row r="34" spans="1:19" ht="12.6" customHeight="1" x14ac:dyDescent="0.2">
      <c r="A34" s="6" t="s">
        <v>54</v>
      </c>
      <c r="B34" s="29" t="e">
        <f t="shared" ref="B34:M34" si="7">B32-B33</f>
        <v>#REF!</v>
      </c>
      <c r="C34" s="30" t="e">
        <f t="shared" si="7"/>
        <v>#REF!</v>
      </c>
      <c r="D34" s="30" t="e">
        <f t="shared" si="7"/>
        <v>#REF!</v>
      </c>
      <c r="E34" s="13">
        <f t="shared" si="7"/>
        <v>328</v>
      </c>
      <c r="F34" s="13">
        <f t="shared" si="7"/>
        <v>342</v>
      </c>
      <c r="G34" s="13">
        <f t="shared" si="7"/>
        <v>335</v>
      </c>
      <c r="H34" s="13">
        <f t="shared" si="7"/>
        <v>316</v>
      </c>
      <c r="I34" s="13">
        <f t="shared" si="7"/>
        <v>338</v>
      </c>
      <c r="J34" s="13">
        <f t="shared" si="7"/>
        <v>350</v>
      </c>
      <c r="K34" s="13">
        <f t="shared" si="7"/>
        <v>349</v>
      </c>
      <c r="L34" s="13">
        <f t="shared" si="7"/>
        <v>395</v>
      </c>
      <c r="M34" s="13">
        <f t="shared" si="7"/>
        <v>366</v>
      </c>
      <c r="O34" s="13">
        <f>O32-O33</f>
        <v>835</v>
      </c>
      <c r="P34" s="13">
        <f>P32-P33</f>
        <v>1031</v>
      </c>
      <c r="Q34" s="13">
        <f>Q32-Q33</f>
        <v>1273</v>
      </c>
      <c r="R34" s="13">
        <f>R32-R33</f>
        <v>1322</v>
      </c>
      <c r="S34" s="13">
        <f>S32-S33</f>
        <v>1431</v>
      </c>
    </row>
    <row r="35" spans="1:19" ht="12.6" customHeight="1" x14ac:dyDescent="0.2">
      <c r="A35" s="7" t="s">
        <v>55</v>
      </c>
      <c r="B35" s="33">
        <v>0</v>
      </c>
      <c r="C35" s="12">
        <v>0</v>
      </c>
      <c r="D35" s="12">
        <v>0</v>
      </c>
      <c r="E35" s="12">
        <v>1</v>
      </c>
      <c r="F35" s="12">
        <v>0</v>
      </c>
      <c r="G35" s="12">
        <v>0</v>
      </c>
      <c r="H35" s="12">
        <v>1</v>
      </c>
      <c r="I35" s="12">
        <v>1</v>
      </c>
      <c r="J35" s="12">
        <v>0</v>
      </c>
      <c r="K35" s="12">
        <v>0</v>
      </c>
      <c r="L35" s="12">
        <v>0</v>
      </c>
      <c r="M35" s="12">
        <v>1</v>
      </c>
      <c r="O35" s="12">
        <v>0</v>
      </c>
      <c r="P35" s="12">
        <v>0</v>
      </c>
      <c r="Q35" s="12">
        <v>0</v>
      </c>
      <c r="R35" s="12">
        <v>2</v>
      </c>
      <c r="S35" s="12">
        <v>2</v>
      </c>
    </row>
    <row r="36" spans="1:19" ht="12.6" customHeight="1" x14ac:dyDescent="0.2">
      <c r="A36" s="6" t="s">
        <v>56</v>
      </c>
      <c r="B36" s="34" t="e">
        <f>B32-B33</f>
        <v>#REF!</v>
      </c>
      <c r="C36" s="35" t="e">
        <f>C32-C33</f>
        <v>#REF!</v>
      </c>
      <c r="D36" s="35" t="e">
        <f>D32-D33</f>
        <v>#REF!</v>
      </c>
      <c r="E36" s="17">
        <f t="shared" ref="E36:M36" si="8">E35+E34</f>
        <v>329</v>
      </c>
      <c r="F36" s="17">
        <f t="shared" si="8"/>
        <v>342</v>
      </c>
      <c r="G36" s="17">
        <f t="shared" si="8"/>
        <v>335</v>
      </c>
      <c r="H36" s="17">
        <f t="shared" si="8"/>
        <v>317</v>
      </c>
      <c r="I36" s="17">
        <f t="shared" si="8"/>
        <v>339</v>
      </c>
      <c r="J36" s="17">
        <f t="shared" si="8"/>
        <v>350</v>
      </c>
      <c r="K36" s="17">
        <f t="shared" si="8"/>
        <v>349</v>
      </c>
      <c r="L36" s="17">
        <f t="shared" si="8"/>
        <v>395</v>
      </c>
      <c r="M36" s="17">
        <f t="shared" si="8"/>
        <v>367</v>
      </c>
      <c r="O36" s="17">
        <f>O35+O34</f>
        <v>835</v>
      </c>
      <c r="P36" s="17">
        <f>P35+P34</f>
        <v>1031</v>
      </c>
      <c r="Q36" s="17">
        <f>Q35+Q34</f>
        <v>1273</v>
      </c>
      <c r="R36" s="17">
        <f>R35+R34</f>
        <v>1324</v>
      </c>
      <c r="S36" s="17">
        <f>S35+S34</f>
        <v>1433</v>
      </c>
    </row>
    <row r="37" spans="1:19" ht="5.85" customHeight="1" x14ac:dyDescent="0.2">
      <c r="B37" s="26"/>
      <c r="C37" s="26"/>
      <c r="D37" s="26"/>
      <c r="E37" s="26"/>
      <c r="F37" s="26"/>
      <c r="G37" s="26"/>
      <c r="H37" s="26"/>
      <c r="I37" s="26"/>
      <c r="J37" s="26"/>
      <c r="K37" s="26"/>
      <c r="L37" s="26"/>
      <c r="M37" s="26"/>
      <c r="O37" s="26"/>
      <c r="P37" s="26"/>
      <c r="Q37" s="26"/>
      <c r="R37" s="26"/>
      <c r="S37" s="26"/>
    </row>
    <row r="38" spans="1:19" ht="12.6" customHeight="1" x14ac:dyDescent="0.2">
      <c r="A38" s="7" t="s">
        <v>57</v>
      </c>
      <c r="B38" s="36">
        <v>0.25118483412322301</v>
      </c>
      <c r="C38" s="36">
        <v>0.25916870415647902</v>
      </c>
      <c r="D38" s="36">
        <v>0.21718377088305499</v>
      </c>
      <c r="E38" s="36">
        <v>0.240740740740741</v>
      </c>
      <c r="F38" s="36">
        <v>0.23489932885906001</v>
      </c>
      <c r="G38" s="36">
        <v>0.243792325056433</v>
      </c>
      <c r="H38" s="36">
        <v>0.244019138755981</v>
      </c>
      <c r="I38" s="36">
        <v>0.245535714285714</v>
      </c>
      <c r="J38" s="36">
        <v>0.23413566739606101</v>
      </c>
      <c r="K38" s="36">
        <v>0.257446808510638</v>
      </c>
      <c r="L38" s="36">
        <v>0.26168224299065401</v>
      </c>
      <c r="M38" s="36">
        <v>0.25609756097560998</v>
      </c>
      <c r="O38" s="36">
        <v>0.25975177304964497</v>
      </c>
      <c r="P38" s="36">
        <v>0.25987078248384798</v>
      </c>
      <c r="Q38" s="36">
        <v>0.24271267102914901</v>
      </c>
      <c r="R38" s="36">
        <v>0.240229885057471</v>
      </c>
      <c r="S38" s="36">
        <v>0.25039287585123099</v>
      </c>
    </row>
    <row r="39" spans="1:19" ht="4.1500000000000004" customHeight="1" x14ac:dyDescent="0.2"/>
    <row r="40" spans="1:19" ht="12.6" customHeight="1" x14ac:dyDescent="0.2">
      <c r="A40" s="6" t="s">
        <v>58</v>
      </c>
    </row>
    <row r="41" spans="1:19" ht="12.6" customHeight="1" x14ac:dyDescent="0.2">
      <c r="A41" s="7" t="s">
        <v>59</v>
      </c>
      <c r="B41" s="19">
        <v>0.63288604045663899</v>
      </c>
      <c r="C41" s="19">
        <v>0.59353574926542596</v>
      </c>
      <c r="D41" s="20">
        <v>0.64427420938911795</v>
      </c>
      <c r="E41" s="20">
        <v>0.65577038070560101</v>
      </c>
      <c r="F41" s="20">
        <v>0.688683044703987</v>
      </c>
      <c r="G41" s="20">
        <v>0.67509496272415903</v>
      </c>
      <c r="H41" s="20">
        <v>0.63792696177062402</v>
      </c>
      <c r="I41" s="20">
        <v>0.68522530315278896</v>
      </c>
      <c r="J41" s="20">
        <v>0.709176175040519</v>
      </c>
      <c r="K41" s="20">
        <v>0.70643475005059697</v>
      </c>
      <c r="L41" s="20">
        <v>0.71749920087177599</v>
      </c>
      <c r="M41" s="20">
        <v>0.63406096044221805</v>
      </c>
      <c r="O41" s="20">
        <v>1.66699940107806</v>
      </c>
      <c r="P41" s="20">
        <v>2.0591172358697798</v>
      </c>
      <c r="Q41" s="20">
        <v>2.52029301128489</v>
      </c>
      <c r="R41" s="20">
        <v>2.6591685077324798</v>
      </c>
      <c r="S41" s="20">
        <v>2.8186467348544499</v>
      </c>
    </row>
    <row r="42" spans="1:19" ht="4.1500000000000004" customHeight="1" x14ac:dyDescent="0.2"/>
    <row r="43" spans="1:19" ht="12.6" customHeight="1" x14ac:dyDescent="0.2">
      <c r="A43" s="6" t="s">
        <v>60</v>
      </c>
    </row>
    <row r="44" spans="1:19" ht="12.6" customHeight="1" x14ac:dyDescent="0.2">
      <c r="A44" s="7" t="s">
        <v>61</v>
      </c>
      <c r="B44" s="21">
        <v>499.3</v>
      </c>
      <c r="C44" s="21">
        <v>510.5</v>
      </c>
      <c r="D44" s="21">
        <v>509.1</v>
      </c>
      <c r="E44" s="21">
        <v>501.7</v>
      </c>
      <c r="F44" s="21">
        <v>496.6</v>
      </c>
      <c r="G44" s="21">
        <v>496.3</v>
      </c>
      <c r="H44" s="21">
        <v>497</v>
      </c>
      <c r="I44" s="21">
        <v>494.8</v>
      </c>
      <c r="J44" s="21">
        <v>493.6</v>
      </c>
      <c r="K44" s="21">
        <v>494.1</v>
      </c>
      <c r="L44" s="21">
        <v>550.6</v>
      </c>
      <c r="M44" s="21">
        <v>578.9</v>
      </c>
      <c r="O44" s="21">
        <v>500.9</v>
      </c>
      <c r="P44" s="21">
        <v>500.7</v>
      </c>
      <c r="Q44" s="21">
        <v>505.1</v>
      </c>
      <c r="R44" s="21">
        <v>497.9</v>
      </c>
      <c r="S44" s="21">
        <v>508.4</v>
      </c>
    </row>
    <row r="45" spans="1:19" ht="15.75" customHeight="1" x14ac:dyDescent="0.2">
      <c r="A45" s="60" t="s">
        <v>63</v>
      </c>
      <c r="B45" s="59"/>
      <c r="C45" s="59"/>
      <c r="D45" s="59"/>
      <c r="E45" s="59"/>
      <c r="F45" s="59"/>
      <c r="G45" s="59"/>
      <c r="H45" s="59"/>
      <c r="I45" s="59"/>
      <c r="J45" s="59"/>
      <c r="K45" s="59"/>
      <c r="L45" s="59"/>
      <c r="M45" s="59"/>
    </row>
    <row r="46" spans="1:19" ht="22.5" customHeight="1" x14ac:dyDescent="0.2">
      <c r="A46" s="60" t="s">
        <v>64</v>
      </c>
      <c r="B46" s="59"/>
      <c r="C46" s="59"/>
      <c r="D46" s="59"/>
      <c r="E46" s="59"/>
      <c r="F46" s="59"/>
      <c r="G46" s="59"/>
      <c r="H46" s="59"/>
      <c r="I46" s="59"/>
      <c r="J46" s="59"/>
      <c r="K46" s="59"/>
      <c r="L46" s="59"/>
      <c r="M46" s="59"/>
    </row>
    <row r="47" spans="1:19" ht="22.5" customHeight="1" x14ac:dyDescent="0.2">
      <c r="A47" s="60" t="s">
        <v>65</v>
      </c>
      <c r="B47" s="59"/>
      <c r="C47" s="59"/>
      <c r="D47" s="59"/>
      <c r="E47" s="59"/>
      <c r="F47" s="59"/>
      <c r="G47" s="59"/>
      <c r="H47" s="59"/>
      <c r="I47" s="59"/>
      <c r="J47" s="59"/>
      <c r="K47" s="59"/>
      <c r="L47" s="59"/>
      <c r="M47" s="59"/>
    </row>
    <row r="48" spans="1:19" ht="20.85" customHeight="1" x14ac:dyDescent="0.2">
      <c r="A48" s="60" t="s">
        <v>66</v>
      </c>
      <c r="B48" s="59"/>
      <c r="C48" s="59"/>
      <c r="D48" s="59"/>
      <c r="E48" s="59"/>
      <c r="F48" s="59"/>
      <c r="G48" s="59"/>
      <c r="H48" s="59"/>
      <c r="I48" s="59"/>
      <c r="J48" s="59"/>
      <c r="K48" s="59"/>
      <c r="L48" s="59"/>
      <c r="M48" s="59"/>
    </row>
    <row r="49" ht="15" customHeight="1" x14ac:dyDescent="0.2"/>
    <row r="50" ht="15" customHeight="1" x14ac:dyDescent="0.2"/>
    <row r="51" ht="15" customHeight="1" x14ac:dyDescent="0.2"/>
    <row r="52" ht="15" customHeight="1" x14ac:dyDescent="0.2"/>
    <row r="53" ht="15" customHeight="1" x14ac:dyDescent="0.2"/>
  </sheetData>
  <mergeCells count="5">
    <mergeCell ref="A2:Q2"/>
    <mergeCell ref="A45:M45"/>
    <mergeCell ref="A46:M46"/>
    <mergeCell ref="A47:M47"/>
    <mergeCell ref="A48:M4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50"/>
  <sheetViews>
    <sheetView workbookViewId="0">
      <pane xSplit="1" ySplit="4" topLeftCell="B5" activePane="bottomRight" state="frozen"/>
      <selection pane="topRight"/>
      <selection pane="bottomLeft"/>
      <selection pane="bottomRight"/>
    </sheetView>
  </sheetViews>
  <sheetFormatPr defaultColWidth="13.7109375" defaultRowHeight="12.75" x14ac:dyDescent="0.2"/>
  <cols>
    <col min="1" max="1" width="41" customWidth="1"/>
    <col min="2" max="4" width="7" hidden="1" customWidth="1"/>
    <col min="5" max="13" width="7" customWidth="1"/>
    <col min="14" max="14" width="1.5703125" customWidth="1"/>
    <col min="15" max="19" width="7.28515625" customWidth="1"/>
  </cols>
  <sheetData>
    <row r="1" spans="1:19" ht="19.149999999999999" customHeight="1" x14ac:dyDescent="0.25">
      <c r="A1" s="2" t="s">
        <v>0</v>
      </c>
    </row>
    <row r="2" spans="1:19" ht="19.149999999999999" customHeight="1" x14ac:dyDescent="0.25">
      <c r="A2" s="58" t="s">
        <v>69</v>
      </c>
      <c r="B2" s="59"/>
      <c r="C2" s="59"/>
      <c r="D2" s="59"/>
      <c r="E2" s="59"/>
      <c r="F2" s="59"/>
      <c r="G2" s="59"/>
      <c r="H2" s="59"/>
      <c r="I2" s="59"/>
      <c r="J2" s="59"/>
      <c r="K2" s="59"/>
      <c r="L2" s="59"/>
      <c r="M2" s="59"/>
    </row>
    <row r="3" spans="1:19" ht="15" customHeight="1" x14ac:dyDescent="0.3">
      <c r="A3" s="27" t="s">
        <v>70</v>
      </c>
      <c r="B3" s="53"/>
      <c r="C3" s="53"/>
      <c r="D3" s="53"/>
      <c r="E3" s="53"/>
      <c r="F3" s="53"/>
      <c r="G3" s="53"/>
      <c r="H3" s="53"/>
      <c r="I3" s="53"/>
      <c r="J3" s="53"/>
      <c r="K3" s="53"/>
      <c r="L3" s="53"/>
      <c r="M3" s="53"/>
      <c r="N3" s="53"/>
      <c r="O3" s="53"/>
      <c r="P3" s="53"/>
      <c r="Q3" s="53"/>
      <c r="R3" s="53"/>
      <c r="S3" s="53"/>
    </row>
    <row r="4" spans="1:19" ht="15" customHeight="1" x14ac:dyDescent="0.2">
      <c r="B4" s="4" t="s">
        <v>3</v>
      </c>
      <c r="C4" s="4" t="s">
        <v>4</v>
      </c>
      <c r="D4" s="4" t="s">
        <v>5</v>
      </c>
      <c r="E4" s="4" t="s">
        <v>6</v>
      </c>
      <c r="F4" s="4" t="s">
        <v>7</v>
      </c>
      <c r="G4" s="4" t="s">
        <v>8</v>
      </c>
      <c r="H4" s="4" t="s">
        <v>9</v>
      </c>
      <c r="I4" s="4" t="s">
        <v>10</v>
      </c>
      <c r="J4" s="4" t="s">
        <v>11</v>
      </c>
      <c r="K4" s="4" t="s">
        <v>12</v>
      </c>
      <c r="L4" s="4" t="s">
        <v>13</v>
      </c>
      <c r="M4" s="4" t="s">
        <v>14</v>
      </c>
      <c r="N4" s="4"/>
      <c r="O4" s="5" t="s">
        <v>15</v>
      </c>
      <c r="P4" s="5" t="s">
        <v>16</v>
      </c>
      <c r="Q4" s="5" t="s">
        <v>17</v>
      </c>
      <c r="R4" s="5" t="s">
        <v>18</v>
      </c>
      <c r="S4" s="5" t="s">
        <v>19</v>
      </c>
    </row>
    <row r="5" spans="1:19" ht="12.6" customHeight="1" x14ac:dyDescent="0.2">
      <c r="A5" s="6" t="s">
        <v>71</v>
      </c>
      <c r="B5" s="38">
        <v>470</v>
      </c>
      <c r="C5" s="38">
        <v>482</v>
      </c>
      <c r="D5" s="38">
        <v>541</v>
      </c>
      <c r="E5" s="38">
        <v>487</v>
      </c>
      <c r="F5" s="38">
        <v>481</v>
      </c>
      <c r="G5" s="38">
        <v>492</v>
      </c>
      <c r="H5" s="38">
        <v>557</v>
      </c>
      <c r="I5" s="38">
        <v>502</v>
      </c>
      <c r="J5" s="38">
        <v>543</v>
      </c>
      <c r="K5" s="38">
        <v>509</v>
      </c>
      <c r="L5" s="38">
        <v>765</v>
      </c>
      <c r="M5" s="38">
        <v>707</v>
      </c>
      <c r="O5" s="38">
        <v>1518</v>
      </c>
      <c r="P5" s="38">
        <v>1669</v>
      </c>
      <c r="Q5" s="38">
        <v>1979</v>
      </c>
      <c r="R5" s="38">
        <v>2018</v>
      </c>
      <c r="S5" s="38">
        <v>2317</v>
      </c>
    </row>
    <row r="6" spans="1:19" ht="12.6" customHeight="1" x14ac:dyDescent="0.2">
      <c r="A6" s="7" t="s">
        <v>72</v>
      </c>
    </row>
    <row r="7" spans="1:19" ht="12.6" customHeight="1" x14ac:dyDescent="0.2">
      <c r="A7" s="7" t="s">
        <v>73</v>
      </c>
      <c r="B7" s="39">
        <v>-40</v>
      </c>
      <c r="C7" s="39">
        <v>-40</v>
      </c>
      <c r="D7" s="39">
        <v>-54</v>
      </c>
      <c r="E7" s="39">
        <v>-40</v>
      </c>
      <c r="F7" s="39">
        <v>-39</v>
      </c>
      <c r="G7" s="39">
        <v>-38</v>
      </c>
      <c r="H7" s="39">
        <v>-38</v>
      </c>
      <c r="I7" s="39">
        <v>-38</v>
      </c>
      <c r="J7" s="39">
        <v>-37</v>
      </c>
      <c r="K7" s="39">
        <v>-37</v>
      </c>
      <c r="L7" s="39">
        <v>-95</v>
      </c>
      <c r="M7" s="39">
        <v>-123</v>
      </c>
      <c r="O7" s="39">
        <v>-101</v>
      </c>
      <c r="P7" s="39">
        <v>-103</v>
      </c>
      <c r="Q7" s="39">
        <v>-170</v>
      </c>
      <c r="R7" s="39">
        <v>-153</v>
      </c>
      <c r="S7" s="39">
        <v>-206</v>
      </c>
    </row>
    <row r="8" spans="1:19" ht="12.6" customHeight="1" x14ac:dyDescent="0.2">
      <c r="A8" s="7" t="s">
        <v>41</v>
      </c>
      <c r="B8" s="39">
        <v>-12</v>
      </c>
      <c r="C8" s="39">
        <v>-13</v>
      </c>
      <c r="D8" s="39">
        <v>-17</v>
      </c>
      <c r="E8" s="39">
        <v>-15</v>
      </c>
      <c r="F8" s="39">
        <v>-12</v>
      </c>
      <c r="G8" s="39">
        <v>-14</v>
      </c>
      <c r="H8" s="39">
        <v>-41</v>
      </c>
      <c r="I8" s="39">
        <v>-2</v>
      </c>
      <c r="J8" s="39">
        <v>-45</v>
      </c>
      <c r="K8" s="39">
        <v>-4</v>
      </c>
      <c r="L8" s="39">
        <v>-97</v>
      </c>
      <c r="M8" s="39">
        <v>-9</v>
      </c>
      <c r="O8" s="39">
        <v>-30</v>
      </c>
      <c r="P8" s="39">
        <v>-33</v>
      </c>
      <c r="Q8" s="39">
        <v>-87</v>
      </c>
      <c r="R8" s="39">
        <v>-82</v>
      </c>
      <c r="S8" s="39">
        <v>-148</v>
      </c>
    </row>
    <row r="9" spans="1:19" ht="12.6" customHeight="1" x14ac:dyDescent="0.2">
      <c r="A9" s="7" t="s">
        <v>74</v>
      </c>
      <c r="B9" s="39">
        <v>0</v>
      </c>
      <c r="C9" s="39">
        <v>0</v>
      </c>
      <c r="D9" s="39">
        <v>0</v>
      </c>
      <c r="E9" s="39">
        <v>0</v>
      </c>
      <c r="F9" s="39">
        <v>0</v>
      </c>
      <c r="G9" s="39">
        <v>0</v>
      </c>
      <c r="H9" s="39">
        <v>0</v>
      </c>
      <c r="I9" s="39">
        <v>0</v>
      </c>
      <c r="J9" s="39">
        <v>0</v>
      </c>
      <c r="K9" s="39">
        <v>0</v>
      </c>
      <c r="L9" s="39">
        <v>0</v>
      </c>
      <c r="M9" s="39">
        <v>0</v>
      </c>
      <c r="O9" s="39">
        <v>0</v>
      </c>
      <c r="P9" s="39">
        <v>-17</v>
      </c>
      <c r="Q9" s="39">
        <v>0</v>
      </c>
      <c r="R9" s="39">
        <v>0</v>
      </c>
      <c r="S9" s="39">
        <v>0</v>
      </c>
    </row>
    <row r="10" spans="1:19" ht="12.6" hidden="1" customHeight="1" x14ac:dyDescent="0.2">
      <c r="A10" s="7" t="s">
        <v>75</v>
      </c>
      <c r="B10" s="39">
        <v>0</v>
      </c>
      <c r="C10" s="39">
        <v>0</v>
      </c>
      <c r="D10" s="39">
        <v>0</v>
      </c>
      <c r="E10" s="39">
        <v>0</v>
      </c>
      <c r="F10" s="39">
        <v>0</v>
      </c>
      <c r="G10" s="39">
        <v>0</v>
      </c>
      <c r="H10" s="39">
        <v>0</v>
      </c>
      <c r="I10" s="39">
        <v>0</v>
      </c>
      <c r="J10" s="39">
        <v>0</v>
      </c>
      <c r="K10" s="39">
        <v>0</v>
      </c>
      <c r="L10" s="39">
        <v>0</v>
      </c>
      <c r="M10" s="39">
        <v>0</v>
      </c>
      <c r="O10" s="39">
        <v>0</v>
      </c>
      <c r="P10" s="39">
        <v>0</v>
      </c>
      <c r="Q10" s="39">
        <v>0</v>
      </c>
      <c r="R10" s="39">
        <v>0</v>
      </c>
      <c r="S10" s="39">
        <v>0</v>
      </c>
    </row>
    <row r="11" spans="1:19" ht="12.6" customHeight="1" x14ac:dyDescent="0.2">
      <c r="A11" s="7" t="s">
        <v>42</v>
      </c>
      <c r="B11" s="39">
        <v>-21</v>
      </c>
      <c r="C11" s="39">
        <v>0</v>
      </c>
      <c r="D11" s="39">
        <v>0</v>
      </c>
      <c r="E11" s="39">
        <v>0</v>
      </c>
      <c r="F11" s="39">
        <v>0</v>
      </c>
      <c r="G11" s="39">
        <v>0</v>
      </c>
      <c r="H11" s="39">
        <v>-15</v>
      </c>
      <c r="I11" s="39">
        <v>-18</v>
      </c>
      <c r="J11" s="39">
        <v>-14</v>
      </c>
      <c r="K11" s="39">
        <v>-17</v>
      </c>
      <c r="L11" s="39">
        <v>-31</v>
      </c>
      <c r="M11" s="39">
        <v>-26</v>
      </c>
      <c r="O11" s="39">
        <v>-39</v>
      </c>
      <c r="P11" s="39">
        <v>-48</v>
      </c>
      <c r="Q11" s="39">
        <v>-31</v>
      </c>
      <c r="R11" s="39">
        <v>-15</v>
      </c>
      <c r="S11" s="39">
        <v>-80</v>
      </c>
    </row>
    <row r="12" spans="1:19" ht="12.6" customHeight="1" x14ac:dyDescent="0.2">
      <c r="A12" s="7" t="s">
        <v>76</v>
      </c>
      <c r="E12" s="39">
        <v>0</v>
      </c>
      <c r="F12" s="39">
        <v>0</v>
      </c>
      <c r="G12" s="39">
        <v>0</v>
      </c>
      <c r="H12" s="39">
        <v>0</v>
      </c>
      <c r="I12" s="39">
        <v>-17</v>
      </c>
      <c r="J12" s="39">
        <v>-5</v>
      </c>
      <c r="K12" s="39">
        <v>0</v>
      </c>
      <c r="L12" s="39">
        <v>-1</v>
      </c>
      <c r="M12" s="39">
        <v>0</v>
      </c>
      <c r="O12" s="39">
        <v>0</v>
      </c>
      <c r="P12" s="39">
        <v>0</v>
      </c>
      <c r="Q12" s="39">
        <v>0</v>
      </c>
      <c r="R12" s="39">
        <v>0</v>
      </c>
      <c r="S12" s="39">
        <v>-25</v>
      </c>
    </row>
    <row r="13" spans="1:19" ht="12.6" customHeight="1" x14ac:dyDescent="0.2">
      <c r="A13" s="7" t="s">
        <v>77</v>
      </c>
      <c r="B13" s="39">
        <v>-4</v>
      </c>
      <c r="C13" s="39">
        <v>-4</v>
      </c>
      <c r="D13" s="39">
        <v>-36</v>
      </c>
      <c r="E13" s="39">
        <v>-1</v>
      </c>
      <c r="F13" s="39">
        <v>-2</v>
      </c>
      <c r="G13" s="39">
        <v>-20</v>
      </c>
      <c r="H13" s="39">
        <v>-3</v>
      </c>
      <c r="I13" s="39">
        <v>10</v>
      </c>
      <c r="J13" s="39">
        <v>0</v>
      </c>
      <c r="K13" s="39">
        <v>0</v>
      </c>
      <c r="L13" s="39">
        <v>-23</v>
      </c>
      <c r="M13" s="39">
        <v>-2</v>
      </c>
      <c r="O13" s="39">
        <v>-7</v>
      </c>
      <c r="P13" s="39">
        <v>12</v>
      </c>
      <c r="Q13" s="39">
        <v>-44</v>
      </c>
      <c r="R13" s="39">
        <v>-26</v>
      </c>
      <c r="S13" s="39">
        <v>-12</v>
      </c>
    </row>
    <row r="14" spans="1:19" ht="12.6" customHeight="1" x14ac:dyDescent="0.2">
      <c r="A14" s="7" t="s">
        <v>78</v>
      </c>
      <c r="B14" s="39">
        <v>0</v>
      </c>
      <c r="C14" s="39">
        <v>-33</v>
      </c>
      <c r="D14" s="39">
        <v>0</v>
      </c>
      <c r="E14" s="39">
        <v>0</v>
      </c>
      <c r="F14" s="39">
        <v>-16</v>
      </c>
      <c r="G14" s="39">
        <v>0</v>
      </c>
      <c r="H14" s="39">
        <v>0</v>
      </c>
      <c r="I14" s="39">
        <v>0</v>
      </c>
      <c r="J14" s="39">
        <v>0</v>
      </c>
      <c r="K14" s="39">
        <v>0</v>
      </c>
      <c r="L14" s="39">
        <v>0</v>
      </c>
      <c r="M14" s="39">
        <v>0</v>
      </c>
      <c r="O14" s="39">
        <v>-11</v>
      </c>
      <c r="P14" s="39">
        <v>-36</v>
      </c>
      <c r="Q14" s="39">
        <v>-33</v>
      </c>
      <c r="R14" s="39">
        <v>-16</v>
      </c>
      <c r="S14" s="39">
        <v>0</v>
      </c>
    </row>
    <row r="15" spans="1:19" ht="12.6" customHeight="1" x14ac:dyDescent="0.2">
      <c r="A15" s="7" t="s">
        <v>79</v>
      </c>
      <c r="B15" s="39">
        <v>0</v>
      </c>
      <c r="C15" s="39">
        <v>0</v>
      </c>
      <c r="D15" s="39">
        <v>0</v>
      </c>
      <c r="E15" s="39">
        <v>0</v>
      </c>
      <c r="F15" s="39">
        <v>0</v>
      </c>
      <c r="G15" s="39">
        <v>0</v>
      </c>
      <c r="H15" s="39">
        <v>0</v>
      </c>
      <c r="I15" s="39">
        <v>0</v>
      </c>
      <c r="J15" s="39">
        <v>0</v>
      </c>
      <c r="K15" s="39">
        <v>0</v>
      </c>
      <c r="L15" s="39">
        <v>0</v>
      </c>
      <c r="M15" s="39">
        <v>0</v>
      </c>
      <c r="O15" s="39">
        <v>-20</v>
      </c>
      <c r="P15" s="39">
        <v>-6</v>
      </c>
      <c r="Q15" s="39">
        <v>0</v>
      </c>
      <c r="R15" s="39">
        <v>0</v>
      </c>
      <c r="S15" s="39">
        <v>0</v>
      </c>
    </row>
    <row r="16" spans="1:19" ht="12.6" customHeight="1" x14ac:dyDescent="0.2">
      <c r="A16" s="7" t="s">
        <v>80</v>
      </c>
      <c r="E16" s="39">
        <v>0</v>
      </c>
      <c r="F16" s="39">
        <v>0</v>
      </c>
      <c r="G16" s="39">
        <v>0</v>
      </c>
      <c r="H16" s="39">
        <v>0</v>
      </c>
      <c r="I16" s="39">
        <v>0</v>
      </c>
      <c r="J16" s="39">
        <v>0</v>
      </c>
      <c r="K16" s="39">
        <v>0</v>
      </c>
      <c r="L16" s="39">
        <v>-9</v>
      </c>
      <c r="M16" s="39">
        <v>-23</v>
      </c>
      <c r="O16" s="39">
        <v>0</v>
      </c>
      <c r="P16" s="39">
        <v>0</v>
      </c>
      <c r="Q16" s="39">
        <v>0</v>
      </c>
      <c r="R16" s="39">
        <v>0</v>
      </c>
      <c r="S16" s="39">
        <v>-9</v>
      </c>
    </row>
    <row r="17" spans="1:20" ht="12.6" customHeight="1" x14ac:dyDescent="0.2">
      <c r="A17" s="7" t="s">
        <v>81</v>
      </c>
      <c r="B17" s="40">
        <v>-1</v>
      </c>
      <c r="C17" s="40">
        <v>5</v>
      </c>
      <c r="D17" s="40">
        <v>0</v>
      </c>
      <c r="E17" s="40">
        <v>-3</v>
      </c>
      <c r="F17" s="40">
        <v>1</v>
      </c>
      <c r="G17" s="40">
        <v>-5</v>
      </c>
      <c r="H17" s="40">
        <v>0</v>
      </c>
      <c r="I17" s="40">
        <v>-1</v>
      </c>
      <c r="J17" s="40">
        <v>-1</v>
      </c>
      <c r="K17" s="40">
        <v>-2</v>
      </c>
      <c r="L17" s="40">
        <v>-5</v>
      </c>
      <c r="M17" s="40">
        <v>0</v>
      </c>
      <c r="O17" s="40">
        <v>-15</v>
      </c>
      <c r="P17" s="40">
        <v>-24</v>
      </c>
      <c r="Q17" s="40">
        <v>2</v>
      </c>
      <c r="R17" s="40">
        <v>-5</v>
      </c>
      <c r="S17" s="40">
        <v>-7</v>
      </c>
    </row>
    <row r="18" spans="1:20" ht="13.35" customHeight="1" x14ac:dyDescent="0.2">
      <c r="A18" s="7" t="s">
        <v>82</v>
      </c>
      <c r="B18" s="41">
        <f t="shared" ref="B18:M18" si="0">SUM(B7:B17)</f>
        <v>-78</v>
      </c>
      <c r="C18" s="41">
        <f t="shared" si="0"/>
        <v>-85</v>
      </c>
      <c r="D18" s="41">
        <f t="shared" si="0"/>
        <v>-107</v>
      </c>
      <c r="E18" s="41">
        <f t="shared" si="0"/>
        <v>-59</v>
      </c>
      <c r="F18" s="41">
        <f t="shared" si="0"/>
        <v>-68</v>
      </c>
      <c r="G18" s="41">
        <f t="shared" si="0"/>
        <v>-77</v>
      </c>
      <c r="H18" s="41">
        <f t="shared" si="0"/>
        <v>-97</v>
      </c>
      <c r="I18" s="41">
        <f t="shared" si="0"/>
        <v>-66</v>
      </c>
      <c r="J18" s="41">
        <f t="shared" si="0"/>
        <v>-102</v>
      </c>
      <c r="K18" s="41">
        <f t="shared" si="0"/>
        <v>-60</v>
      </c>
      <c r="L18" s="41">
        <f t="shared" si="0"/>
        <v>-261</v>
      </c>
      <c r="M18" s="41">
        <f t="shared" si="0"/>
        <v>-183</v>
      </c>
      <c r="O18" s="41">
        <f>SUM(O7:O17)</f>
        <v>-223</v>
      </c>
      <c r="P18" s="41">
        <f>SUM(P7:P17)</f>
        <v>-255</v>
      </c>
      <c r="Q18" s="41">
        <f>SUM(Q7:Q17)</f>
        <v>-363</v>
      </c>
      <c r="R18" s="41">
        <f>SUM(R7:R17)</f>
        <v>-297</v>
      </c>
      <c r="S18" s="41">
        <f>SUM(S7:S17)</f>
        <v>-487</v>
      </c>
    </row>
    <row r="19" spans="1:20" ht="12.6" customHeight="1" x14ac:dyDescent="0.2">
      <c r="A19" s="6" t="s">
        <v>83</v>
      </c>
      <c r="B19" s="42">
        <f t="shared" ref="B19:M19" si="1">B5+B18</f>
        <v>392</v>
      </c>
      <c r="C19" s="42">
        <f t="shared" si="1"/>
        <v>397</v>
      </c>
      <c r="D19" s="42">
        <f t="shared" si="1"/>
        <v>434</v>
      </c>
      <c r="E19" s="42">
        <f t="shared" si="1"/>
        <v>428</v>
      </c>
      <c r="F19" s="42">
        <f t="shared" si="1"/>
        <v>413</v>
      </c>
      <c r="G19" s="42">
        <f t="shared" si="1"/>
        <v>415</v>
      </c>
      <c r="H19" s="42">
        <f t="shared" si="1"/>
        <v>460</v>
      </c>
      <c r="I19" s="42">
        <f t="shared" si="1"/>
        <v>436</v>
      </c>
      <c r="J19" s="42">
        <f t="shared" si="1"/>
        <v>441</v>
      </c>
      <c r="K19" s="42">
        <f t="shared" si="1"/>
        <v>449</v>
      </c>
      <c r="L19" s="42">
        <f t="shared" si="1"/>
        <v>504</v>
      </c>
      <c r="M19" s="42">
        <f t="shared" si="1"/>
        <v>524</v>
      </c>
      <c r="O19" s="42">
        <f>O5+O18</f>
        <v>1295</v>
      </c>
      <c r="P19" s="42">
        <f>P5+P18</f>
        <v>1414</v>
      </c>
      <c r="Q19" s="42">
        <f>Q5+Q18</f>
        <v>1616</v>
      </c>
      <c r="R19" s="42">
        <f>R5+R18</f>
        <v>1721</v>
      </c>
      <c r="S19" s="42">
        <f>S5+S18</f>
        <v>1830</v>
      </c>
    </row>
    <row r="20" spans="1:20" ht="12.6" customHeight="1" x14ac:dyDescent="0.2">
      <c r="B20" s="54"/>
      <c r="C20" s="54"/>
      <c r="D20" s="54"/>
      <c r="E20" s="54"/>
      <c r="F20" s="54"/>
      <c r="G20" s="54"/>
      <c r="H20" s="54"/>
      <c r="I20" s="54"/>
      <c r="J20" s="54"/>
      <c r="K20" s="54"/>
      <c r="L20" s="54"/>
      <c r="M20" s="54"/>
      <c r="O20" s="54"/>
      <c r="P20" s="54"/>
      <c r="Q20" s="54"/>
      <c r="R20" s="54"/>
      <c r="S20" s="54"/>
    </row>
    <row r="21" spans="1:20" ht="12.6" customHeight="1" x14ac:dyDescent="0.2">
      <c r="A21" s="6" t="s">
        <v>84</v>
      </c>
      <c r="B21" s="38">
        <v>376</v>
      </c>
      <c r="C21" s="38">
        <v>356</v>
      </c>
      <c r="D21" s="38">
        <v>344</v>
      </c>
      <c r="E21" s="38">
        <v>405</v>
      </c>
      <c r="F21" s="38">
        <v>412</v>
      </c>
      <c r="G21" s="38">
        <v>398</v>
      </c>
      <c r="H21" s="38">
        <v>349</v>
      </c>
      <c r="I21" s="38">
        <v>412</v>
      </c>
      <c r="J21" s="38">
        <v>382</v>
      </c>
      <c r="K21" s="38">
        <v>431</v>
      </c>
      <c r="L21" s="38">
        <v>352</v>
      </c>
      <c r="M21" s="38">
        <v>410</v>
      </c>
      <c r="O21" s="38">
        <v>1017</v>
      </c>
      <c r="P21" s="38">
        <v>1234</v>
      </c>
      <c r="Q21" s="38">
        <v>1441</v>
      </c>
      <c r="R21" s="38">
        <v>1564</v>
      </c>
      <c r="S21" s="38">
        <v>1578</v>
      </c>
    </row>
    <row r="22" spans="1:20" ht="12.6" customHeight="1" x14ac:dyDescent="0.2">
      <c r="A22" s="7" t="s">
        <v>85</v>
      </c>
      <c r="B22" s="40">
        <f t="shared" ref="B22:M22" si="2">-B18</f>
        <v>78</v>
      </c>
      <c r="C22" s="40">
        <f t="shared" si="2"/>
        <v>85</v>
      </c>
      <c r="D22" s="40">
        <f t="shared" si="2"/>
        <v>107</v>
      </c>
      <c r="E22" s="40">
        <f t="shared" si="2"/>
        <v>59</v>
      </c>
      <c r="F22" s="40">
        <f t="shared" si="2"/>
        <v>68</v>
      </c>
      <c r="G22" s="40">
        <f t="shared" si="2"/>
        <v>77</v>
      </c>
      <c r="H22" s="40">
        <f t="shared" si="2"/>
        <v>97</v>
      </c>
      <c r="I22" s="40">
        <f t="shared" si="2"/>
        <v>66</v>
      </c>
      <c r="J22" s="40">
        <f t="shared" si="2"/>
        <v>102</v>
      </c>
      <c r="K22" s="40">
        <f t="shared" si="2"/>
        <v>60</v>
      </c>
      <c r="L22" s="40">
        <f t="shared" si="2"/>
        <v>261</v>
      </c>
      <c r="M22" s="40">
        <f t="shared" si="2"/>
        <v>183</v>
      </c>
      <c r="O22" s="40">
        <f>-O18</f>
        <v>223</v>
      </c>
      <c r="P22" s="40">
        <f>-P18</f>
        <v>255</v>
      </c>
      <c r="Q22" s="40">
        <f>-Q18</f>
        <v>363</v>
      </c>
      <c r="R22" s="40">
        <f>-R18</f>
        <v>297</v>
      </c>
      <c r="S22" s="40">
        <f>-S18</f>
        <v>487</v>
      </c>
    </row>
    <row r="23" spans="1:20" ht="12.6" customHeight="1" x14ac:dyDescent="0.2">
      <c r="A23" s="6" t="s">
        <v>86</v>
      </c>
      <c r="B23" s="42">
        <f t="shared" ref="B23:M23" si="3">B21-B18</f>
        <v>454</v>
      </c>
      <c r="C23" s="42">
        <f t="shared" si="3"/>
        <v>441</v>
      </c>
      <c r="D23" s="42">
        <f t="shared" si="3"/>
        <v>451</v>
      </c>
      <c r="E23" s="42">
        <f t="shared" si="3"/>
        <v>464</v>
      </c>
      <c r="F23" s="42">
        <f t="shared" si="3"/>
        <v>480</v>
      </c>
      <c r="G23" s="42">
        <f t="shared" si="3"/>
        <v>475</v>
      </c>
      <c r="H23" s="42">
        <f t="shared" si="3"/>
        <v>446</v>
      </c>
      <c r="I23" s="42">
        <f t="shared" si="3"/>
        <v>478</v>
      </c>
      <c r="J23" s="42">
        <f t="shared" si="3"/>
        <v>484</v>
      </c>
      <c r="K23" s="42">
        <f t="shared" si="3"/>
        <v>491</v>
      </c>
      <c r="L23" s="42">
        <f t="shared" si="3"/>
        <v>613</v>
      </c>
      <c r="M23" s="42">
        <f t="shared" si="3"/>
        <v>593</v>
      </c>
      <c r="O23" s="42">
        <f>O21-O18</f>
        <v>1240</v>
      </c>
      <c r="P23" s="42">
        <f>P21-P18</f>
        <v>1489</v>
      </c>
      <c r="Q23" s="42">
        <f>Q21-Q18</f>
        <v>1804</v>
      </c>
      <c r="R23" s="42">
        <f>R21-R18</f>
        <v>1861</v>
      </c>
      <c r="S23" s="42">
        <f>S21-S18</f>
        <v>2065</v>
      </c>
    </row>
    <row r="24" spans="1:20" ht="12.6" customHeight="1" x14ac:dyDescent="0.2">
      <c r="A24" s="7" t="s">
        <v>87</v>
      </c>
      <c r="B24" s="43">
        <v>28</v>
      </c>
      <c r="C24" s="43">
        <v>27</v>
      </c>
      <c r="D24" s="43">
        <v>26</v>
      </c>
      <c r="E24" s="43">
        <v>26</v>
      </c>
      <c r="F24" s="43">
        <v>26</v>
      </c>
      <c r="G24" s="43">
        <v>25</v>
      </c>
      <c r="H24" s="43">
        <v>25</v>
      </c>
      <c r="I24" s="43">
        <v>27</v>
      </c>
      <c r="J24" s="43">
        <v>27</v>
      </c>
      <c r="K24" s="43">
        <v>27</v>
      </c>
      <c r="L24" s="43">
        <v>30</v>
      </c>
      <c r="M24" s="43">
        <v>32</v>
      </c>
      <c r="O24" s="43">
        <v>88</v>
      </c>
      <c r="P24" s="43">
        <v>96</v>
      </c>
      <c r="Q24" s="43">
        <v>108</v>
      </c>
      <c r="R24" s="43">
        <v>104</v>
      </c>
      <c r="S24" s="43">
        <v>111</v>
      </c>
    </row>
    <row r="25" spans="1:20" ht="12.6" customHeight="1" x14ac:dyDescent="0.2">
      <c r="A25" s="44" t="s">
        <v>88</v>
      </c>
      <c r="B25" s="45">
        <f t="shared" ref="B25:M25" si="4">+B23+B24</f>
        <v>482</v>
      </c>
      <c r="C25" s="38">
        <f t="shared" si="4"/>
        <v>468</v>
      </c>
      <c r="D25" s="38">
        <f t="shared" si="4"/>
        <v>477</v>
      </c>
      <c r="E25" s="38">
        <f t="shared" si="4"/>
        <v>490</v>
      </c>
      <c r="F25" s="38">
        <f t="shared" si="4"/>
        <v>506</v>
      </c>
      <c r="G25" s="38">
        <f t="shared" si="4"/>
        <v>500</v>
      </c>
      <c r="H25" s="38">
        <f t="shared" si="4"/>
        <v>471</v>
      </c>
      <c r="I25" s="38">
        <f t="shared" si="4"/>
        <v>505</v>
      </c>
      <c r="J25" s="38">
        <f t="shared" si="4"/>
        <v>511</v>
      </c>
      <c r="K25" s="38">
        <f t="shared" si="4"/>
        <v>518</v>
      </c>
      <c r="L25" s="38">
        <f t="shared" si="4"/>
        <v>643</v>
      </c>
      <c r="M25" s="38">
        <f t="shared" si="4"/>
        <v>625</v>
      </c>
      <c r="O25" s="38">
        <f>+O23+O24</f>
        <v>1328</v>
      </c>
      <c r="P25" s="38">
        <f>+P23+P24</f>
        <v>1585</v>
      </c>
      <c r="Q25" s="38">
        <f>+Q23+Q24</f>
        <v>1912</v>
      </c>
      <c r="R25" s="38">
        <f>+R23+R24</f>
        <v>1965</v>
      </c>
      <c r="S25" s="38">
        <f>+S23+S24</f>
        <v>2176</v>
      </c>
      <c r="T25" s="1"/>
    </row>
    <row r="26" spans="1:20" ht="12.6" customHeight="1" x14ac:dyDescent="0.2"/>
    <row r="27" spans="1:20" ht="12.6" customHeight="1" x14ac:dyDescent="0.2">
      <c r="A27" s="6" t="s">
        <v>89</v>
      </c>
      <c r="B27" s="38">
        <v>341</v>
      </c>
      <c r="C27" s="38">
        <v>288</v>
      </c>
      <c r="D27" s="38">
        <v>259</v>
      </c>
      <c r="E27" s="38">
        <v>284</v>
      </c>
      <c r="F27" s="38">
        <v>307</v>
      </c>
      <c r="G27" s="38">
        <v>294</v>
      </c>
      <c r="H27" s="38">
        <v>241</v>
      </c>
      <c r="I27" s="38">
        <v>302</v>
      </c>
      <c r="J27" s="38">
        <v>267</v>
      </c>
      <c r="K27" s="38">
        <v>294</v>
      </c>
      <c r="L27" s="38">
        <v>197</v>
      </c>
      <c r="M27" s="38">
        <v>234</v>
      </c>
      <c r="O27" s="38">
        <v>774</v>
      </c>
      <c r="P27" s="38">
        <v>933</v>
      </c>
      <c r="Q27" s="38">
        <v>1187</v>
      </c>
      <c r="R27" s="38">
        <v>1125</v>
      </c>
      <c r="S27" s="38">
        <v>1059</v>
      </c>
    </row>
    <row r="28" spans="1:20" ht="12.6" customHeight="1" x14ac:dyDescent="0.2">
      <c r="A28" s="7" t="s">
        <v>90</v>
      </c>
      <c r="B28" s="39">
        <f t="shared" ref="B28:M28" si="5">B22</f>
        <v>78</v>
      </c>
      <c r="C28" s="39">
        <f t="shared" si="5"/>
        <v>85</v>
      </c>
      <c r="D28" s="39">
        <f t="shared" si="5"/>
        <v>107</v>
      </c>
      <c r="E28" s="39">
        <f t="shared" si="5"/>
        <v>59</v>
      </c>
      <c r="F28" s="39">
        <f t="shared" si="5"/>
        <v>68</v>
      </c>
      <c r="G28" s="39">
        <f t="shared" si="5"/>
        <v>77</v>
      </c>
      <c r="H28" s="39">
        <f t="shared" si="5"/>
        <v>97</v>
      </c>
      <c r="I28" s="39">
        <f t="shared" si="5"/>
        <v>66</v>
      </c>
      <c r="J28" s="39">
        <f t="shared" si="5"/>
        <v>102</v>
      </c>
      <c r="K28" s="39">
        <f t="shared" si="5"/>
        <v>60</v>
      </c>
      <c r="L28" s="39">
        <f t="shared" si="5"/>
        <v>261</v>
      </c>
      <c r="M28" s="39">
        <f t="shared" si="5"/>
        <v>183</v>
      </c>
      <c r="O28" s="39">
        <v>223</v>
      </c>
      <c r="P28" s="39">
        <v>255</v>
      </c>
      <c r="Q28" s="39">
        <f>Q22</f>
        <v>363</v>
      </c>
      <c r="R28" s="39">
        <f>R22</f>
        <v>297</v>
      </c>
      <c r="S28" s="39">
        <f>S22</f>
        <v>487</v>
      </c>
    </row>
    <row r="29" spans="1:20" ht="12.6" customHeight="1" x14ac:dyDescent="0.2">
      <c r="A29" s="7" t="s">
        <v>91</v>
      </c>
    </row>
    <row r="30" spans="1:20" ht="12.6" customHeight="1" x14ac:dyDescent="0.2">
      <c r="A30" s="7" t="s">
        <v>92</v>
      </c>
      <c r="B30" s="39">
        <v>-26</v>
      </c>
      <c r="C30" s="39">
        <v>-6</v>
      </c>
      <c r="D30" s="39">
        <v>37</v>
      </c>
      <c r="E30" s="39">
        <v>-6</v>
      </c>
      <c r="F30" s="39">
        <v>-9</v>
      </c>
      <c r="G30" s="39">
        <v>-8</v>
      </c>
      <c r="H30" s="39">
        <v>-7</v>
      </c>
      <c r="I30" s="39">
        <v>-14</v>
      </c>
      <c r="J30" s="39">
        <v>11</v>
      </c>
      <c r="K30" s="39">
        <v>12</v>
      </c>
      <c r="L30" s="39">
        <v>-2</v>
      </c>
      <c r="M30" s="39">
        <v>-3</v>
      </c>
      <c r="O30" s="39">
        <v>-82</v>
      </c>
      <c r="P30" s="39">
        <v>-70</v>
      </c>
      <c r="Q30" s="39">
        <v>-52</v>
      </c>
      <c r="R30" s="39">
        <v>-29</v>
      </c>
      <c r="S30" s="39">
        <v>7</v>
      </c>
    </row>
    <row r="31" spans="1:20" ht="12.6" customHeight="1" x14ac:dyDescent="0.2">
      <c r="A31" s="7" t="s">
        <v>48</v>
      </c>
      <c r="B31" s="39">
        <v>-84</v>
      </c>
      <c r="C31" s="39">
        <v>0</v>
      </c>
      <c r="D31" s="39">
        <v>0</v>
      </c>
      <c r="E31" s="39">
        <v>0</v>
      </c>
      <c r="F31" s="39">
        <v>0</v>
      </c>
      <c r="G31" s="39">
        <v>0</v>
      </c>
      <c r="H31" s="39">
        <v>0</v>
      </c>
      <c r="I31" s="39">
        <v>0</v>
      </c>
      <c r="J31" s="39">
        <v>0</v>
      </c>
      <c r="K31" s="39">
        <v>0</v>
      </c>
      <c r="L31" s="39">
        <v>0</v>
      </c>
      <c r="M31" s="39">
        <v>0</v>
      </c>
      <c r="O31" s="39">
        <v>-27</v>
      </c>
      <c r="P31" s="39">
        <v>0</v>
      </c>
      <c r="Q31" s="39">
        <v>-84</v>
      </c>
      <c r="R31" s="39">
        <v>0</v>
      </c>
      <c r="S31" s="39">
        <v>0</v>
      </c>
    </row>
    <row r="32" spans="1:20" ht="13.35" hidden="1" customHeight="1" x14ac:dyDescent="0.2">
      <c r="A32" s="7" t="s">
        <v>93</v>
      </c>
      <c r="B32" s="39">
        <v>0</v>
      </c>
      <c r="C32" s="39">
        <v>0</v>
      </c>
      <c r="D32" s="39">
        <v>0</v>
      </c>
      <c r="E32" s="39">
        <v>0</v>
      </c>
      <c r="F32" s="39">
        <v>0</v>
      </c>
      <c r="G32" s="39">
        <v>0</v>
      </c>
      <c r="H32" s="39">
        <v>0</v>
      </c>
      <c r="I32" s="39">
        <v>0</v>
      </c>
      <c r="J32" s="39">
        <v>0</v>
      </c>
      <c r="K32" s="39">
        <v>0</v>
      </c>
      <c r="L32" s="39">
        <v>0</v>
      </c>
      <c r="M32" s="39">
        <v>0</v>
      </c>
      <c r="O32" s="39">
        <v>0</v>
      </c>
      <c r="P32" s="39">
        <v>0</v>
      </c>
      <c r="Q32" s="39">
        <v>0</v>
      </c>
      <c r="R32" s="39">
        <v>0</v>
      </c>
      <c r="S32" s="39">
        <v>0</v>
      </c>
    </row>
    <row r="33" spans="1:19" ht="12.6" customHeight="1" x14ac:dyDescent="0.2">
      <c r="A33" s="7" t="s">
        <v>81</v>
      </c>
      <c r="B33" s="40">
        <v>0</v>
      </c>
      <c r="C33" s="40">
        <v>-41</v>
      </c>
      <c r="D33" s="40">
        <v>-39</v>
      </c>
      <c r="E33" s="40">
        <v>5</v>
      </c>
      <c r="F33" s="40">
        <v>-9</v>
      </c>
      <c r="G33" s="40">
        <v>-6</v>
      </c>
      <c r="H33" s="40">
        <v>6</v>
      </c>
      <c r="I33" s="40">
        <v>0</v>
      </c>
      <c r="J33" s="40">
        <v>7</v>
      </c>
      <c r="K33" s="40">
        <v>7</v>
      </c>
      <c r="L33" s="40">
        <v>-2</v>
      </c>
      <c r="M33" s="40">
        <v>0</v>
      </c>
      <c r="O33" s="40">
        <v>-5</v>
      </c>
      <c r="P33" s="40">
        <v>-4</v>
      </c>
      <c r="Q33" s="40">
        <v>-80</v>
      </c>
      <c r="R33" s="40">
        <v>-3</v>
      </c>
      <c r="S33" s="40">
        <v>14</v>
      </c>
    </row>
    <row r="34" spans="1:19" ht="13.35" customHeight="1" x14ac:dyDescent="0.2">
      <c r="A34" s="6" t="s">
        <v>94</v>
      </c>
      <c r="B34" s="41">
        <f t="shared" ref="B34:M34" si="6">SUM(B30:B33)</f>
        <v>-110</v>
      </c>
      <c r="C34" s="41">
        <f t="shared" si="6"/>
        <v>-47</v>
      </c>
      <c r="D34" s="41">
        <f t="shared" si="6"/>
        <v>-2</v>
      </c>
      <c r="E34" s="41">
        <f t="shared" si="6"/>
        <v>-1</v>
      </c>
      <c r="F34" s="41">
        <f t="shared" si="6"/>
        <v>-18</v>
      </c>
      <c r="G34" s="41">
        <f t="shared" si="6"/>
        <v>-14</v>
      </c>
      <c r="H34" s="41">
        <f t="shared" si="6"/>
        <v>-1</v>
      </c>
      <c r="I34" s="41">
        <f t="shared" si="6"/>
        <v>-14</v>
      </c>
      <c r="J34" s="41">
        <f t="shared" si="6"/>
        <v>18</v>
      </c>
      <c r="K34" s="41">
        <f t="shared" si="6"/>
        <v>19</v>
      </c>
      <c r="L34" s="41">
        <f t="shared" si="6"/>
        <v>-4</v>
      </c>
      <c r="M34" s="41">
        <f t="shared" si="6"/>
        <v>-3</v>
      </c>
      <c r="O34" s="41">
        <f>SUM(O30:O33)</f>
        <v>-114</v>
      </c>
      <c r="P34" s="41">
        <f>SUM(P30:P33)</f>
        <v>-74</v>
      </c>
      <c r="Q34" s="41">
        <f>SUM(Q30:Q33)</f>
        <v>-216</v>
      </c>
      <c r="R34" s="41">
        <f>SUM(R30:R33)</f>
        <v>-32</v>
      </c>
      <c r="S34" s="41">
        <f>SUM(S30:S33)</f>
        <v>21</v>
      </c>
    </row>
    <row r="35" spans="1:19" ht="13.35" customHeight="1" x14ac:dyDescent="0.2">
      <c r="A35" s="6" t="s">
        <v>95</v>
      </c>
      <c r="B35" s="41">
        <f t="shared" ref="B35:M35" si="7">+B34+B28</f>
        <v>-32</v>
      </c>
      <c r="C35" s="41">
        <f t="shared" si="7"/>
        <v>38</v>
      </c>
      <c r="D35" s="41">
        <f t="shared" si="7"/>
        <v>105</v>
      </c>
      <c r="E35" s="41">
        <f t="shared" si="7"/>
        <v>58</v>
      </c>
      <c r="F35" s="41">
        <f t="shared" si="7"/>
        <v>50</v>
      </c>
      <c r="G35" s="41">
        <f t="shared" si="7"/>
        <v>63</v>
      </c>
      <c r="H35" s="41">
        <f t="shared" si="7"/>
        <v>96</v>
      </c>
      <c r="I35" s="41">
        <f t="shared" si="7"/>
        <v>52</v>
      </c>
      <c r="J35" s="41">
        <f t="shared" si="7"/>
        <v>120</v>
      </c>
      <c r="K35" s="41">
        <f t="shared" si="7"/>
        <v>79</v>
      </c>
      <c r="L35" s="41">
        <f t="shared" si="7"/>
        <v>257</v>
      </c>
      <c r="M35" s="41">
        <f t="shared" si="7"/>
        <v>180</v>
      </c>
      <c r="O35" s="41">
        <f>+O34+O28</f>
        <v>109</v>
      </c>
      <c r="P35" s="41">
        <f>+P34+P28</f>
        <v>181</v>
      </c>
      <c r="Q35" s="41">
        <f>+Q34+Q28</f>
        <v>147</v>
      </c>
      <c r="R35" s="41">
        <f>+R34+R28</f>
        <v>265</v>
      </c>
      <c r="S35" s="41">
        <f>+S34+S28</f>
        <v>508</v>
      </c>
    </row>
    <row r="36" spans="1:19" ht="13.35" customHeight="1" x14ac:dyDescent="0.2">
      <c r="A36" s="6" t="s">
        <v>96</v>
      </c>
      <c r="B36" s="46">
        <v>7</v>
      </c>
      <c r="C36" s="46">
        <v>-23</v>
      </c>
      <c r="D36" s="46">
        <v>-36</v>
      </c>
      <c r="E36" s="46">
        <v>-13</v>
      </c>
      <c r="F36" s="46">
        <v>-15</v>
      </c>
      <c r="G36" s="46">
        <v>-20</v>
      </c>
      <c r="H36" s="46">
        <v>-20</v>
      </c>
      <c r="I36" s="46">
        <v>-15</v>
      </c>
      <c r="J36" s="46">
        <v>-37</v>
      </c>
      <c r="K36" s="46">
        <v>-24</v>
      </c>
      <c r="L36" s="46">
        <v>-59</v>
      </c>
      <c r="M36" s="46">
        <v>-47</v>
      </c>
      <c r="O36" s="46">
        <v>-48</v>
      </c>
      <c r="P36" s="46">
        <v>-83</v>
      </c>
      <c r="Q36" s="46">
        <v>-61</v>
      </c>
      <c r="R36" s="46">
        <v>-66</v>
      </c>
      <c r="S36" s="46">
        <v>-134</v>
      </c>
    </row>
    <row r="37" spans="1:19" ht="13.35" customHeight="1" x14ac:dyDescent="0.2">
      <c r="A37" s="6" t="s">
        <v>97</v>
      </c>
      <c r="B37" s="47">
        <f t="shared" ref="B37:M37" si="8">B36+B35</f>
        <v>-25</v>
      </c>
      <c r="C37" s="47">
        <f t="shared" si="8"/>
        <v>15</v>
      </c>
      <c r="D37" s="47">
        <f t="shared" si="8"/>
        <v>69</v>
      </c>
      <c r="E37" s="47">
        <f t="shared" si="8"/>
        <v>45</v>
      </c>
      <c r="F37" s="47">
        <f t="shared" si="8"/>
        <v>35</v>
      </c>
      <c r="G37" s="47">
        <f t="shared" si="8"/>
        <v>43</v>
      </c>
      <c r="H37" s="47">
        <f t="shared" si="8"/>
        <v>76</v>
      </c>
      <c r="I37" s="47">
        <f t="shared" si="8"/>
        <v>37</v>
      </c>
      <c r="J37" s="47">
        <f t="shared" si="8"/>
        <v>83</v>
      </c>
      <c r="K37" s="47">
        <f t="shared" si="8"/>
        <v>55</v>
      </c>
      <c r="L37" s="47">
        <f t="shared" si="8"/>
        <v>198</v>
      </c>
      <c r="M37" s="47">
        <f t="shared" si="8"/>
        <v>133</v>
      </c>
      <c r="O37" s="47">
        <f>O36+O35</f>
        <v>61</v>
      </c>
      <c r="P37" s="47">
        <f>P36+P35</f>
        <v>98</v>
      </c>
      <c r="Q37" s="47">
        <f>Q36+Q35</f>
        <v>86</v>
      </c>
      <c r="R37" s="47">
        <f>R36+R35</f>
        <v>199</v>
      </c>
      <c r="S37" s="47">
        <f>S36+S35</f>
        <v>374</v>
      </c>
    </row>
    <row r="38" spans="1:19" ht="12.6" customHeight="1" x14ac:dyDescent="0.2">
      <c r="A38" s="6" t="s">
        <v>98</v>
      </c>
      <c r="B38" s="42">
        <f t="shared" ref="B38:M38" si="9">B37+B27</f>
        <v>316</v>
      </c>
      <c r="C38" s="42">
        <f t="shared" si="9"/>
        <v>303</v>
      </c>
      <c r="D38" s="42">
        <f t="shared" si="9"/>
        <v>328</v>
      </c>
      <c r="E38" s="42">
        <f t="shared" si="9"/>
        <v>329</v>
      </c>
      <c r="F38" s="42">
        <f t="shared" si="9"/>
        <v>342</v>
      </c>
      <c r="G38" s="42">
        <f t="shared" si="9"/>
        <v>337</v>
      </c>
      <c r="H38" s="42">
        <f t="shared" si="9"/>
        <v>317</v>
      </c>
      <c r="I38" s="42">
        <f t="shared" si="9"/>
        <v>339</v>
      </c>
      <c r="J38" s="42">
        <f t="shared" si="9"/>
        <v>350</v>
      </c>
      <c r="K38" s="42">
        <f t="shared" si="9"/>
        <v>349</v>
      </c>
      <c r="L38" s="42">
        <f t="shared" si="9"/>
        <v>395</v>
      </c>
      <c r="M38" s="42">
        <f t="shared" si="9"/>
        <v>367</v>
      </c>
      <c r="O38" s="42">
        <f>O37+O27</f>
        <v>835</v>
      </c>
      <c r="P38" s="42">
        <f>P37+P27</f>
        <v>1031</v>
      </c>
      <c r="Q38" s="42">
        <f>Q37+Q27</f>
        <v>1273</v>
      </c>
      <c r="R38" s="42">
        <f>R37+R27</f>
        <v>1324</v>
      </c>
      <c r="S38" s="42">
        <f>S37+S27</f>
        <v>1433</v>
      </c>
    </row>
    <row r="39" spans="1:19" ht="12.6" customHeight="1" x14ac:dyDescent="0.2">
      <c r="B39" s="54"/>
      <c r="C39" s="54"/>
      <c r="D39" s="54"/>
      <c r="E39" s="54"/>
      <c r="F39" s="54"/>
      <c r="G39" s="54"/>
      <c r="H39" s="54"/>
      <c r="I39" s="54"/>
      <c r="J39" s="54"/>
      <c r="K39" s="54"/>
      <c r="L39" s="54"/>
      <c r="M39" s="54"/>
      <c r="O39" s="54"/>
      <c r="P39" s="54"/>
      <c r="Q39" s="54"/>
      <c r="R39" s="54"/>
      <c r="S39" s="54"/>
    </row>
    <row r="40" spans="1:19" ht="12.6" customHeight="1" x14ac:dyDescent="0.2">
      <c r="A40" s="7" t="s">
        <v>99</v>
      </c>
      <c r="B40" s="48">
        <v>0.24889867841409699</v>
      </c>
      <c r="C40" s="48">
        <v>0.22371967654986499</v>
      </c>
      <c r="D40" s="48">
        <v>0.17515923566878999</v>
      </c>
      <c r="E40" s="48">
        <v>0.24331550802138999</v>
      </c>
      <c r="F40" s="48">
        <v>0.22670025188916901</v>
      </c>
      <c r="G40" s="48">
        <v>0.23036649214659699</v>
      </c>
      <c r="H40" s="48">
        <v>0.25465838509316802</v>
      </c>
      <c r="I40" s="48">
        <v>0.23989898989899</v>
      </c>
      <c r="J40" s="48">
        <v>0.207715133531157</v>
      </c>
      <c r="K40" s="48">
        <v>0.248081841432225</v>
      </c>
      <c r="L40" s="48">
        <v>0.29136690647482</v>
      </c>
      <c r="M40" s="48">
        <v>0.25320512820512803</v>
      </c>
      <c r="O40" s="48">
        <v>0.24043179587831201</v>
      </c>
      <c r="P40" s="48">
        <v>0.23019801980197999</v>
      </c>
      <c r="Q40" s="48">
        <v>0.22620599739243799</v>
      </c>
      <c r="R40" s="48">
        <v>0.23864406779660999</v>
      </c>
      <c r="S40" s="48">
        <v>0.245538900785153</v>
      </c>
    </row>
    <row r="41" spans="1:19" ht="13.35" customHeight="1" x14ac:dyDescent="0.2">
      <c r="A41" s="7" t="s">
        <v>100</v>
      </c>
      <c r="B41" s="49">
        <f t="shared" ref="B41:M41" si="10">ROUND(B42,3)-ROUND(B40,3)</f>
        <v>2.0000000000000018E-3</v>
      </c>
      <c r="C41" s="49">
        <f t="shared" si="10"/>
        <v>3.5000000000000003E-2</v>
      </c>
      <c r="D41" s="49">
        <f t="shared" si="10"/>
        <v>4.200000000000001E-2</v>
      </c>
      <c r="E41" s="49">
        <f t="shared" si="10"/>
        <v>-2.0000000000000018E-3</v>
      </c>
      <c r="F41" s="49">
        <f t="shared" si="10"/>
        <v>7.9999999999999793E-3</v>
      </c>
      <c r="G41" s="49">
        <f t="shared" si="10"/>
        <v>1.3999999999999985E-2</v>
      </c>
      <c r="H41" s="49">
        <f t="shared" si="10"/>
        <v>-1.100000000000001E-2</v>
      </c>
      <c r="I41" s="49">
        <f t="shared" si="10"/>
        <v>6.0000000000000053E-3</v>
      </c>
      <c r="J41" s="49">
        <f t="shared" si="10"/>
        <v>2.6000000000000023E-2</v>
      </c>
      <c r="K41" s="49">
        <f t="shared" si="10"/>
        <v>9.000000000000008E-3</v>
      </c>
      <c r="L41" s="49">
        <f t="shared" si="10"/>
        <v>-2.899999999999997E-2</v>
      </c>
      <c r="M41" s="49">
        <f t="shared" si="10"/>
        <v>3.0000000000000027E-3</v>
      </c>
      <c r="O41" s="49">
        <f>ROUND(O42,3)-ROUND(O40,3)</f>
        <v>2.0000000000000018E-2</v>
      </c>
      <c r="P41" s="49">
        <f>ROUND(P42,3)-ROUND(P40,3)</f>
        <v>0.03</v>
      </c>
      <c r="Q41" s="49">
        <f>ROUND(Q42,3)-ROUND(Q40,3)</f>
        <v>1.6999999999999987E-2</v>
      </c>
      <c r="R41" s="49">
        <f>ROUND(R42,3)-ROUND(R40,3)</f>
        <v>1.0000000000000009E-3</v>
      </c>
      <c r="S41" s="49">
        <f>ROUND(S42,3)-ROUND(S40,3)</f>
        <v>4.0000000000000036E-3</v>
      </c>
    </row>
    <row r="42" spans="1:19" ht="12.6" customHeight="1" x14ac:dyDescent="0.2">
      <c r="A42" s="7" t="s">
        <v>101</v>
      </c>
      <c r="B42" s="48">
        <v>0.25118483412322301</v>
      </c>
      <c r="C42" s="48">
        <v>0.25916870415647902</v>
      </c>
      <c r="D42" s="48">
        <v>0.21718377088305499</v>
      </c>
      <c r="E42" s="48">
        <v>0.240740740740741</v>
      </c>
      <c r="F42" s="48">
        <v>0.23489932885906001</v>
      </c>
      <c r="G42" s="48">
        <v>0.243792325056433</v>
      </c>
      <c r="H42" s="48">
        <v>0.244019138755981</v>
      </c>
      <c r="I42" s="48">
        <v>0.245535714285714</v>
      </c>
      <c r="J42" s="48">
        <v>0.23413566739606101</v>
      </c>
      <c r="K42" s="48">
        <v>0.257446808510638</v>
      </c>
      <c r="L42" s="48">
        <v>0.26168224299065401</v>
      </c>
      <c r="M42" s="48">
        <v>0.25609756097560998</v>
      </c>
      <c r="O42" s="48">
        <v>0.25975177304964497</v>
      </c>
      <c r="P42" s="48">
        <v>0.25987078248384798</v>
      </c>
      <c r="Q42" s="48">
        <v>0.24271267102914901</v>
      </c>
      <c r="R42" s="48">
        <v>0.240229885057471</v>
      </c>
      <c r="S42" s="48">
        <v>0.25039287585123099</v>
      </c>
    </row>
    <row r="43" spans="1:19" ht="12.6" customHeight="1" x14ac:dyDescent="0.2"/>
    <row r="44" spans="1:19" ht="12.6" customHeight="1" x14ac:dyDescent="0.2">
      <c r="A44" s="7" t="s">
        <v>102</v>
      </c>
      <c r="B44" s="50">
        <v>499.3</v>
      </c>
      <c r="C44" s="50">
        <v>510.5</v>
      </c>
      <c r="D44" s="50">
        <v>509.1</v>
      </c>
      <c r="E44" s="50">
        <v>501.7</v>
      </c>
      <c r="F44" s="50">
        <v>496.6</v>
      </c>
      <c r="G44" s="50">
        <v>496.3</v>
      </c>
      <c r="H44" s="50">
        <v>497</v>
      </c>
      <c r="I44" s="50">
        <v>494.8</v>
      </c>
      <c r="J44" s="50">
        <v>493.6</v>
      </c>
      <c r="K44" s="50">
        <v>494.1</v>
      </c>
      <c r="L44" s="50">
        <v>550.6</v>
      </c>
      <c r="M44" s="50">
        <v>578.9</v>
      </c>
      <c r="O44" s="50">
        <v>500.9</v>
      </c>
      <c r="P44" s="50">
        <v>500.7</v>
      </c>
      <c r="Q44" s="50">
        <v>505.1</v>
      </c>
      <c r="R44" s="50">
        <v>497.9</v>
      </c>
      <c r="S44" s="50">
        <v>508.4</v>
      </c>
    </row>
    <row r="45" spans="1:19" ht="12.6" customHeight="1" x14ac:dyDescent="0.2">
      <c r="A45" s="6" t="s">
        <v>103</v>
      </c>
      <c r="B45" s="51">
        <v>0.68295613859403204</v>
      </c>
      <c r="C45" s="51">
        <v>0.56415279138099905</v>
      </c>
      <c r="D45" s="52">
        <v>0.50874091534079702</v>
      </c>
      <c r="E45" s="52">
        <v>0.56607534383097502</v>
      </c>
      <c r="F45" s="52">
        <v>0.61820378574305301</v>
      </c>
      <c r="G45" s="52">
        <v>0.592383638928068</v>
      </c>
      <c r="H45" s="52">
        <v>0.484909456740443</v>
      </c>
      <c r="I45" s="52">
        <v>0.61034761519806002</v>
      </c>
      <c r="J45" s="52">
        <v>0.54092382495948099</v>
      </c>
      <c r="K45" s="52">
        <v>0.59502125075895596</v>
      </c>
      <c r="L45" s="52">
        <v>0.35779150018161998</v>
      </c>
      <c r="M45" s="52">
        <v>0.40421489030920699</v>
      </c>
      <c r="O45" s="52">
        <v>1.54521860650829</v>
      </c>
      <c r="P45" s="52">
        <v>1.8633912522468501</v>
      </c>
      <c r="Q45" s="52">
        <v>2.3500296970896901</v>
      </c>
      <c r="R45" s="52">
        <v>2.2594898574010802</v>
      </c>
      <c r="S45" s="52">
        <v>2.08300550747443</v>
      </c>
    </row>
    <row r="46" spans="1:19" ht="12.6" customHeight="1" x14ac:dyDescent="0.2">
      <c r="A46" s="6" t="s">
        <v>104</v>
      </c>
      <c r="B46" s="51">
        <v>0.63288604045663899</v>
      </c>
      <c r="C46" s="51">
        <v>0.59353574926542596</v>
      </c>
      <c r="D46" s="52">
        <v>0.64427420938911795</v>
      </c>
      <c r="E46" s="52">
        <v>0.65577038070560101</v>
      </c>
      <c r="F46" s="52">
        <v>0.688683044703987</v>
      </c>
      <c r="G46" s="52">
        <v>0.67509496272415903</v>
      </c>
      <c r="H46" s="52">
        <v>0.63792696177062402</v>
      </c>
      <c r="I46" s="52">
        <v>0.68522530315278896</v>
      </c>
      <c r="J46" s="52">
        <v>0.709176175040519</v>
      </c>
      <c r="K46" s="52">
        <v>0.70643475005059697</v>
      </c>
      <c r="L46" s="52">
        <v>0.71749920087177599</v>
      </c>
      <c r="M46" s="52">
        <v>0.63406096044221805</v>
      </c>
      <c r="O46" s="52">
        <v>1.66699940107806</v>
      </c>
      <c r="P46" s="52">
        <v>2.0591172358697798</v>
      </c>
      <c r="Q46" s="52">
        <v>2.52029301128489</v>
      </c>
      <c r="R46" s="52">
        <v>2.6591685077324798</v>
      </c>
      <c r="S46" s="52">
        <v>2.8186467348544499</v>
      </c>
    </row>
    <row r="47" spans="1:19" ht="5.85" customHeight="1" x14ac:dyDescent="0.2"/>
    <row r="48" spans="1:19" ht="22.5" customHeight="1" x14ac:dyDescent="0.2">
      <c r="A48" s="60" t="s">
        <v>105</v>
      </c>
      <c r="B48" s="59"/>
      <c r="C48" s="59"/>
      <c r="D48" s="59"/>
      <c r="E48" s="59"/>
      <c r="F48" s="59"/>
      <c r="G48" s="59"/>
      <c r="H48" s="59"/>
      <c r="I48" s="59"/>
      <c r="J48" s="59"/>
      <c r="K48" s="59"/>
      <c r="L48" s="59"/>
      <c r="M48" s="59"/>
      <c r="N48" s="59"/>
      <c r="O48" s="59"/>
      <c r="P48" s="59"/>
      <c r="Q48" s="59"/>
      <c r="R48" s="59"/>
      <c r="S48" s="59"/>
    </row>
    <row r="49" spans="1:19" ht="22.5" customHeight="1" x14ac:dyDescent="0.2"/>
    <row r="50" spans="1:19" ht="15" customHeight="1" x14ac:dyDescent="0.2">
      <c r="A50" s="60" t="s">
        <v>106</v>
      </c>
      <c r="B50" s="59"/>
      <c r="C50" s="59"/>
      <c r="D50" s="59"/>
      <c r="E50" s="59"/>
      <c r="F50" s="59"/>
      <c r="G50" s="59"/>
      <c r="H50" s="59"/>
      <c r="I50" s="59"/>
      <c r="J50" s="59"/>
      <c r="K50" s="59"/>
      <c r="L50" s="59"/>
      <c r="M50" s="59"/>
      <c r="N50" s="59"/>
      <c r="O50" s="59"/>
      <c r="P50" s="59"/>
      <c r="Q50" s="59"/>
      <c r="R50" s="59"/>
      <c r="S50" s="59"/>
    </row>
  </sheetData>
  <mergeCells count="3">
    <mergeCell ref="A2:M2"/>
    <mergeCell ref="A48:S48"/>
    <mergeCell ref="A50:S5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3"/>
  <sheetViews>
    <sheetView showRuler="0" workbookViewId="0"/>
  </sheetViews>
  <sheetFormatPr defaultColWidth="13.7109375" defaultRowHeight="12.75" x14ac:dyDescent="0.2"/>
  <cols>
    <col min="1" max="26" width="142.85546875" customWidth="1"/>
  </cols>
  <sheetData>
    <row r="1" spans="1:1" ht="15" customHeight="1" x14ac:dyDescent="0.2">
      <c r="A1" s="55" t="s">
        <v>107</v>
      </c>
    </row>
    <row r="2" spans="1:1" ht="5.85" customHeight="1" x14ac:dyDescent="0.2"/>
    <row r="3" spans="1:1" ht="72.599999999999994" customHeight="1" x14ac:dyDescent="0.2">
      <c r="A3" s="56" t="s">
        <v>108</v>
      </c>
    </row>
    <row r="4" spans="1:1" ht="93.4" customHeight="1" x14ac:dyDescent="0.2">
      <c r="A4" s="56" t="s">
        <v>109</v>
      </c>
    </row>
    <row r="5" spans="1:1" ht="55.9" customHeight="1" x14ac:dyDescent="0.2">
      <c r="A5" s="56" t="s">
        <v>110</v>
      </c>
    </row>
    <row r="6" spans="1:1" ht="27.6" customHeight="1" x14ac:dyDescent="0.2">
      <c r="A6" s="56" t="s">
        <v>111</v>
      </c>
    </row>
    <row r="7" spans="1:1" ht="7.5" customHeight="1" x14ac:dyDescent="0.2"/>
    <row r="8" spans="1:1" ht="49.15" customHeight="1" x14ac:dyDescent="0.2">
      <c r="A8" s="56" t="s">
        <v>112</v>
      </c>
    </row>
    <row r="9" spans="1:1" ht="7.5" customHeight="1" x14ac:dyDescent="0.2"/>
    <row r="10" spans="1:1" ht="14.1" customHeight="1" x14ac:dyDescent="0.2">
      <c r="A10" s="57" t="s">
        <v>113</v>
      </c>
    </row>
    <row r="11" spans="1:1" ht="6.6" customHeight="1" x14ac:dyDescent="0.2"/>
    <row r="12" spans="1:1" ht="14.1" customHeight="1" x14ac:dyDescent="0.2">
      <c r="A12" s="56" t="s">
        <v>114</v>
      </c>
    </row>
    <row r="13" spans="1:1" ht="5.85" customHeight="1" x14ac:dyDescent="0.2"/>
    <row r="14" spans="1:1" ht="89.1" customHeight="1" x14ac:dyDescent="0.2">
      <c r="A14" s="56" t="s">
        <v>115</v>
      </c>
    </row>
    <row r="15" spans="1:1" ht="5.85" customHeight="1" x14ac:dyDescent="0.2"/>
    <row r="16" spans="1:1" ht="57.6" customHeight="1" x14ac:dyDescent="0.2">
      <c r="A16" s="56" t="s">
        <v>116</v>
      </c>
    </row>
    <row r="17" spans="1:1" ht="5.85" customHeight="1" x14ac:dyDescent="0.2"/>
    <row r="18" spans="1:1" ht="76.7" customHeight="1" x14ac:dyDescent="0.2">
      <c r="A18" s="56" t="s">
        <v>117</v>
      </c>
    </row>
    <row r="19" spans="1:1" ht="5.85" customHeight="1" x14ac:dyDescent="0.2"/>
    <row r="20" spans="1:1" ht="16.7" customHeight="1" x14ac:dyDescent="0.2">
      <c r="A20" s="56" t="s">
        <v>118</v>
      </c>
    </row>
    <row r="21" spans="1:1" ht="5.85" customHeight="1" x14ac:dyDescent="0.2"/>
    <row r="22" spans="1:1" ht="14.1" customHeight="1" x14ac:dyDescent="0.2">
      <c r="A22" s="56" t="s">
        <v>119</v>
      </c>
    </row>
    <row r="23" spans="1:1" ht="5.85" customHeight="1" x14ac:dyDescent="0.2"/>
    <row r="24" spans="1:1" ht="24.2" customHeight="1" x14ac:dyDescent="0.2">
      <c r="A24" s="56" t="s">
        <v>120</v>
      </c>
    </row>
    <row r="25" spans="1:1" ht="6.6" customHeight="1" x14ac:dyDescent="0.2"/>
    <row r="26" spans="1:1" ht="39.200000000000003" customHeight="1" x14ac:dyDescent="0.2">
      <c r="A26" s="56" t="s">
        <v>121</v>
      </c>
    </row>
    <row r="27" spans="1:1" ht="7.5" customHeight="1" x14ac:dyDescent="0.2"/>
    <row r="28" spans="1:1" ht="34.15" customHeight="1" x14ac:dyDescent="0.2">
      <c r="A28" s="57" t="s">
        <v>122</v>
      </c>
    </row>
    <row r="29" spans="1:1" ht="6.6" customHeight="1" x14ac:dyDescent="0.2"/>
    <row r="30" spans="1:1" ht="83.25" customHeight="1" x14ac:dyDescent="0.2">
      <c r="A30" s="56" t="s">
        <v>123</v>
      </c>
    </row>
    <row r="31" spans="1:1" ht="5.85" customHeight="1" x14ac:dyDescent="0.2"/>
    <row r="32" spans="1:1" ht="66.599999999999994" customHeight="1" x14ac:dyDescent="0.2">
      <c r="A32" s="56" t="s">
        <v>124</v>
      </c>
    </row>
    <row r="33" ht="5.8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GAAP</vt:lpstr>
      <vt:lpstr>Non-GAAP</vt:lpstr>
      <vt:lpstr>Non-GAAP reconciliations</vt:lpstr>
      <vt:lpstr>NG Notes</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Matthew Moon</cp:lastModifiedBy>
  <cp:revision>2</cp:revision>
  <dcterms:created xsi:type="dcterms:W3CDTF">2024-04-25T01:12:01Z</dcterms:created>
  <dcterms:modified xsi:type="dcterms:W3CDTF">2024-04-25T01:12:02Z</dcterms:modified>
</cp:coreProperties>
</file>