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160" windowHeight="9132" tabRatio="500"/>
  </bookViews>
  <sheets>
    <sheet name="Income Statement" sheetId="1" r:id="rId1"/>
    <sheet name="Detailed Revenue" sheetId="2" r:id="rId2"/>
    <sheet name="Balance Sheet" sheetId="3" r:id="rId3"/>
    <sheet name="Non-GAAP Net Inc" sheetId="4" r:id="rId4"/>
    <sheet name="Non-GAAP Op Inc" sheetId="5" r:id="rId5"/>
    <sheet name="Non-GAAP Op Exp" sheetId="6" r:id="rId6"/>
    <sheet name="Operating Stats" sheetId="7" r:id="rId7"/>
  </sheets>
  <definedNames>
    <definedName name="_xlnm.Print_Area" localSheetId="6">'Operating Stats'!$A$1:$G$71</definedName>
  </definedNames>
  <calcPr calcId="162913"/>
</workbook>
</file>

<file path=xl/calcChain.xml><?xml version="1.0" encoding="utf-8"?>
<calcChain xmlns="http://schemas.openxmlformats.org/spreadsheetml/2006/main">
  <c r="G29" i="7" l="1"/>
  <c r="G31" i="7" s="1"/>
  <c r="E29" i="7"/>
  <c r="E31" i="7" s="1"/>
  <c r="C29" i="7"/>
  <c r="C31" i="7" s="1"/>
  <c r="G18" i="7"/>
  <c r="E18" i="7"/>
  <c r="C18" i="7"/>
  <c r="H20" i="6"/>
  <c r="H21" i="6" s="1"/>
  <c r="F20" i="6"/>
  <c r="F21" i="6" s="1"/>
  <c r="D20" i="6"/>
  <c r="D21" i="6" s="1"/>
  <c r="H20" i="5"/>
  <c r="H21" i="5" s="1"/>
  <c r="F20" i="5"/>
  <c r="F21" i="5" s="1"/>
  <c r="D20" i="5"/>
  <c r="D21" i="5" s="1"/>
  <c r="H23" i="4"/>
  <c r="H26" i="4" s="1"/>
  <c r="H30" i="4" s="1"/>
  <c r="H31" i="4" s="1"/>
  <c r="F23" i="4"/>
  <c r="F26" i="4" s="1"/>
  <c r="F27" i="4" s="1"/>
  <c r="D23" i="4"/>
  <c r="D26" i="4" s="1"/>
  <c r="F49" i="3"/>
  <c r="D49" i="3"/>
  <c r="F34" i="3"/>
  <c r="F39" i="3" s="1"/>
  <c r="D34" i="3"/>
  <c r="D39" i="3" s="1"/>
  <c r="F16" i="3"/>
  <c r="F22" i="3" s="1"/>
  <c r="D16" i="3"/>
  <c r="D22" i="3" s="1"/>
  <c r="M40" i="2"/>
  <c r="K40" i="2"/>
  <c r="I40" i="2"/>
  <c r="G40" i="2"/>
  <c r="E40" i="2"/>
  <c r="M34" i="2"/>
  <c r="K34" i="2"/>
  <c r="I34" i="2"/>
  <c r="G34" i="2"/>
  <c r="E34" i="2"/>
  <c r="E29" i="2"/>
  <c r="M26" i="2"/>
  <c r="K26" i="2"/>
  <c r="I26" i="2"/>
  <c r="G26" i="2"/>
  <c r="G29" i="2" s="1"/>
  <c r="G45" i="2" s="1"/>
  <c r="E26" i="2"/>
  <c r="M20" i="2"/>
  <c r="K20" i="2"/>
  <c r="I20" i="2"/>
  <c r="G20" i="2"/>
  <c r="E20" i="2"/>
  <c r="M14" i="2"/>
  <c r="K14" i="2"/>
  <c r="I14" i="2"/>
  <c r="G14" i="2"/>
  <c r="E14" i="2"/>
  <c r="K32" i="1"/>
  <c r="I32" i="1"/>
  <c r="G32" i="1"/>
  <c r="E32" i="1"/>
  <c r="C32" i="1"/>
  <c r="K14" i="1"/>
  <c r="K19" i="1" s="1"/>
  <c r="I14" i="1"/>
  <c r="I19" i="1" s="1"/>
  <c r="G14" i="1"/>
  <c r="G19" i="1" s="1"/>
  <c r="H23" i="5" s="1"/>
  <c r="H25" i="5" s="1"/>
  <c r="E14" i="1"/>
  <c r="E19" i="1" s="1"/>
  <c r="C14" i="1"/>
  <c r="C19" i="1" s="1"/>
  <c r="M29" i="2" l="1"/>
  <c r="E45" i="2"/>
  <c r="M45" i="2"/>
  <c r="I29" i="2"/>
  <c r="I45" i="2" s="1"/>
  <c r="F50" i="3"/>
  <c r="K29" i="2"/>
  <c r="I33" i="1"/>
  <c r="I39" i="1" s="1"/>
  <c r="I42" i="1" s="1"/>
  <c r="I46" i="1" s="1"/>
  <c r="K33" i="1"/>
  <c r="K39" i="1" s="1"/>
  <c r="K42" i="1" s="1"/>
  <c r="K46" i="1" s="1"/>
  <c r="H27" i="4"/>
  <c r="F23" i="5"/>
  <c r="F25" i="5" s="1"/>
  <c r="E33" i="1"/>
  <c r="E39" i="1" s="1"/>
  <c r="E42" i="1" s="1"/>
  <c r="D23" i="5"/>
  <c r="D25" i="5" s="1"/>
  <c r="C33" i="1"/>
  <c r="C39" i="1" s="1"/>
  <c r="C42" i="1" s="1"/>
  <c r="D50" i="3"/>
  <c r="H27" i="5"/>
  <c r="K45" i="1"/>
  <c r="K45" i="2"/>
  <c r="D27" i="4"/>
  <c r="D31" i="4" s="1"/>
  <c r="D30" i="4"/>
  <c r="G33" i="1"/>
  <c r="G39" i="1" s="1"/>
  <c r="G42" i="1" s="1"/>
  <c r="F31" i="4"/>
  <c r="I45" i="1" l="1"/>
  <c r="D27" i="5"/>
  <c r="F27" i="5"/>
  <c r="E46" i="1"/>
  <c r="E45" i="1"/>
  <c r="G46" i="1"/>
  <c r="G45" i="1"/>
  <c r="C45" i="1"/>
  <c r="C46" i="1"/>
</calcChain>
</file>

<file path=xl/sharedStrings.xml><?xml version="1.0" encoding="utf-8"?>
<sst xmlns="http://schemas.openxmlformats.org/spreadsheetml/2006/main" count="284" uniqueCount="220">
  <si>
    <t>Nasdaq, Inc.</t>
  </si>
  <si>
    <t>Condensed Consolidated Statements of Income</t>
  </si>
  <si>
    <t>(in millions, except per share amounts)</t>
  </si>
  <si>
    <t>(unaudited)</t>
  </si>
  <si>
    <t>Three Months Ended</t>
  </si>
  <si>
    <t>Year Ended</t>
  </si>
  <si>
    <t>Sep 30, 2018</t>
  </si>
  <si>
    <t>Revenues:</t>
  </si>
  <si>
    <t>Market Services</t>
  </si>
  <si>
    <t>Transaction-based expenses:</t>
  </si>
  <si>
    <t>Transaction rebates</t>
  </si>
  <si>
    <t>Brokerage, clearance and exchange fees</t>
  </si>
  <si>
    <t>Total Market Services revenues less transaction-based expenses</t>
  </si>
  <si>
    <t>Corporate Services</t>
  </si>
  <si>
    <t>Information Services</t>
  </si>
  <si>
    <t>Market Technology</t>
  </si>
  <si>
    <t>Other Revenues</t>
  </si>
  <si>
    <t xml:space="preserve">   </t>
  </si>
  <si>
    <t>Revenues less transaction-based expenses</t>
  </si>
  <si>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</si>
  <si>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</si>
  <si>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</si>
  <si>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</si>
  <si>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</si>
  <si>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</si>
  <si>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</si>
  <si>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</si>
  <si>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</si>
  <si>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</si>
  <si>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Restructuring charges</t>
  </si>
  <si>
    <t>Total operating expenses</t>
  </si>
  <si>
    <t>Operating income</t>
  </si>
  <si>
    <t>Interest income</t>
  </si>
  <si>
    <t>Interest expense</t>
  </si>
  <si>
    <t>Other investment income</t>
  </si>
  <si>
    <t>Net income from unconsolidated investees</t>
  </si>
  <si>
    <t>Income before income taxes</t>
  </si>
  <si>
    <t>Income tax provision</t>
  </si>
  <si>
    <t>Net income attributable to Nasdaq</t>
  </si>
  <si>
    <t>Per share information:</t>
  </si>
  <si>
    <t>Basic earnings per share</t>
  </si>
  <si>
    <t>Diluted earnings per share</t>
  </si>
  <si>
    <t>Cash dividends declared per common share</t>
  </si>
  <si>
    <t>Weighted-average common shares outstanding</t>
  </si>
  <si>
    <t>for earnings per share:</t>
  </si>
  <si>
    <t>Basic</t>
  </si>
  <si>
    <t>Diluted</t>
  </si>
  <si>
    <t>Revenue Detail</t>
  </si>
  <si>
    <t>(in millions)</t>
  </si>
  <si>
    <t xml:space="preserve"> Three Months Ended</t>
  </si>
  <si>
    <t xml:space="preserve">  MARKET SERVICES REVENUES</t>
  </si>
  <si>
    <t>Equity Derivative Trading and Clearing Revenues</t>
  </si>
  <si>
    <t>Total net equity derivative trading and clearing revenues</t>
  </si>
  <si>
    <t>Cash Equity Trading Revenues</t>
  </si>
  <si>
    <t>Total net cash equity trading revenues</t>
  </si>
  <si>
    <t>Fixed Income and Commodities Trading and Clearing Revenues</t>
  </si>
  <si>
    <t>Total net fixed income and commodities trading and clearing revenues</t>
  </si>
  <si>
    <t>Trade Management Services Revenues</t>
  </si>
  <si>
    <t xml:space="preserve">  CORPORATE SERVICES REVENUES</t>
  </si>
  <si>
    <t>Corporate Solutions revenues</t>
  </si>
  <si>
    <t>Listings Services revenues</t>
  </si>
  <si>
    <t>Total Corporate Services revenues</t>
  </si>
  <si>
    <t xml:space="preserve">  INFORMATION SERVICES REVENUES</t>
  </si>
  <si>
    <t>Market Data revenues</t>
  </si>
  <si>
    <t>Index revenues</t>
  </si>
  <si>
    <t>Investment Data &amp; Analytics revenues</t>
  </si>
  <si>
    <t>Total Information Services revenues</t>
  </si>
  <si>
    <t xml:space="preserve">  MARKET TECHNOLOGY REVENUES</t>
  </si>
  <si>
    <t xml:space="preserve">  OTHER REVENUES</t>
  </si>
  <si>
    <t>Condensed Consolidated Balance Sheets</t>
  </si>
  <si>
    <t>Assets</t>
  </si>
  <si>
    <t>Current assets:</t>
  </si>
  <si>
    <t>Cash and cash equivalents</t>
  </si>
  <si>
    <t>Restricted cash</t>
  </si>
  <si>
    <t>Financial investments, at fair value</t>
  </si>
  <si>
    <t>Receivables, net</t>
  </si>
  <si>
    <t>Default funds and margin deposits</t>
  </si>
  <si>
    <t>Other current assets</t>
  </si>
  <si>
    <t>Assets held for sale</t>
  </si>
  <si>
    <t>Total current assets</t>
  </si>
  <si>
    <t>Property and equipment, net</t>
  </si>
  <si>
    <t>Goodwill</t>
  </si>
  <si>
    <t>Intangible assets, net</t>
  </si>
  <si>
    <t>Operating lease assets</t>
  </si>
  <si>
    <t>Other non-current assets</t>
  </si>
  <si>
    <t>Total assets</t>
  </si>
  <si>
    <t>Liabilities</t>
  </si>
  <si>
    <t>Current liabilities:</t>
  </si>
  <si>
    <t>Accounts payable and accrued expenses</t>
  </si>
  <si>
    <t>Section 31 fees payable to SEC</t>
  </si>
  <si>
    <t>Accrued personnel costs</t>
  </si>
  <si>
    <t>Deferred revenue</t>
  </si>
  <si>
    <t>Other current liabilities</t>
  </si>
  <si>
    <t>Short-term debt</t>
  </si>
  <si>
    <t>Liabilities held for sale</t>
  </si>
  <si>
    <t>Total current liabilities</t>
  </si>
  <si>
    <t>Long-term debt</t>
  </si>
  <si>
    <t>Deferred tax liabilities, net</t>
  </si>
  <si>
    <t>Operating lease liabilities</t>
  </si>
  <si>
    <t>Other non-current liabilities</t>
  </si>
  <si>
    <t>Total liabilities</t>
  </si>
  <si>
    <t>Commitments and contingencies</t>
  </si>
  <si>
    <t>Equity</t>
  </si>
  <si>
    <t>Nasdaq stockholders' equity:</t>
  </si>
  <si>
    <t>Common stock</t>
  </si>
  <si>
    <t>Additional paid-in capital</t>
  </si>
  <si>
    <t>Common stock in treasury, at cost</t>
  </si>
  <si>
    <t>Accumulated other comprehensive loss</t>
  </si>
  <si>
    <t>Retained earnings</t>
  </si>
  <si>
    <t>Total Nasdaq stockholders' equity</t>
  </si>
  <si>
    <t>Total liabilities and equity</t>
  </si>
  <si>
    <t xml:space="preserve">Reconciliation of U.S. GAAP Net Income, Diluted Earnings Per Share, Operating Income and </t>
  </si>
  <si>
    <t>Operating Expenses to Non-GAAP Net Income, Diluted Earnings Per Share, Operating Income, and Operating Expenses</t>
  </si>
  <si>
    <t xml:space="preserve"> Three Months Ended  </t>
  </si>
  <si>
    <t>U.S. GAAP net income attributable to Nasdaq</t>
  </si>
  <si>
    <t>Non-GAAP adjustments:</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</si>
  <si>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</si>
  <si>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</si>
  <si>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t>Other</t>
  </si>
  <si>
    <t>Total non-GAAP adjustments</t>
  </si>
  <si>
    <t>Total non-GAAP adjustments, net of tax</t>
  </si>
  <si>
    <t>Non-GAAP net income attributable to Nasdaq</t>
  </si>
  <si>
    <t>U.S. GAAP diluted earnings per share</t>
  </si>
  <si>
    <t>Adjustment to GAAP loss per share to include fully diluted     weighted average shares</t>
  </si>
  <si>
    <t>Total adjustments from non-GAAP net income above</t>
  </si>
  <si>
    <t>Non-GAAP diluted earnings per share</t>
  </si>
  <si>
    <t>(1) We amortize intangible assets acquired in connection with various acquisitions. Intangible asset amortization expense can vary from period to period due to episodic acquisitions completed, rather than from our ongoing business operations.</t>
  </si>
  <si>
    <t>U.S. GAAP operating income</t>
  </si>
  <si>
    <t xml:space="preserve">Total non-GAAP adjustments </t>
  </si>
  <si>
    <t>Non-GAAP operating income</t>
  </si>
  <si>
    <t xml:space="preserve">Revenues less transaction-based expenses </t>
  </si>
  <si>
    <t>Reconciliation of U.S. GAAP Net Income, Diluted Earnings Per Share, Operating Income and</t>
  </si>
  <si>
    <t>U.S. GAAP operating expenses</t>
  </si>
  <si>
    <r>
      <rPr>
        <sz val="10"/>
        <color rgb="FF000000"/>
        <rFont val="Arial"/>
        <family val="2"/>
      </rPr>
      <t>Amortization expense of acquired intangible assets</t>
    </r>
    <r>
      <rPr>
        <vertAlign val="superscript"/>
        <sz val="10"/>
        <color rgb="FF000000"/>
        <rFont val="Arial"/>
        <family val="2"/>
      </rPr>
      <t xml:space="preserve"> (1)</t>
    </r>
  </si>
  <si>
    <r>
      <rPr>
        <sz val="10"/>
        <color rgb="FF000000"/>
        <rFont val="Arial"/>
        <family val="2"/>
      </rPr>
      <t>Merger and strategic initiatives</t>
    </r>
    <r>
      <rPr>
        <vertAlign val="superscript"/>
        <sz val="10"/>
        <color rgb="FF000000"/>
        <rFont val="Arial"/>
        <family val="2"/>
      </rPr>
      <t xml:space="preserve"> (2)</t>
    </r>
  </si>
  <si>
    <t>Non-GAAP operating expenses</t>
  </si>
  <si>
    <t>Quarterly Key Drivers Detail</t>
  </si>
  <si>
    <t>Equity Derivative Trading and Clearing</t>
  </si>
  <si>
    <t>U.S. equity options</t>
  </si>
  <si>
    <t>Total industry average daily volume (in millions)</t>
  </si>
  <si>
    <t>Nasdaq PHLX matched market share</t>
  </si>
  <si>
    <t>The Nasdaq Options Market matched market share</t>
  </si>
  <si>
    <t>Nasdaq BX Options matched market share</t>
  </si>
  <si>
    <t>Nasdaq ISE Options matched market share</t>
  </si>
  <si>
    <t>Nasdaq GEMX Options matched market share</t>
  </si>
  <si>
    <t>Nasdaq MRX Options matched market share</t>
  </si>
  <si>
    <t>Total matched market share executed on Nasdaq's exchanges</t>
  </si>
  <si>
    <t>Nasdaq Nordic and Nasdaq Baltic options and futures</t>
  </si>
  <si>
    <r>
      <rPr>
        <sz val="10"/>
        <color rgb="FF000000"/>
        <rFont val="Arial"/>
        <family val="2"/>
      </rPr>
      <t xml:space="preserve">Total average daily volume options and futures contracts </t>
    </r>
    <r>
      <rPr>
        <vertAlign val="superscript"/>
        <sz val="10"/>
        <color rgb="FF000000"/>
        <rFont val="Arial"/>
        <family val="2"/>
      </rPr>
      <t>(1)</t>
    </r>
  </si>
  <si>
    <t>Cash Equity Trading</t>
  </si>
  <si>
    <t>Total U.S.-listed securities</t>
  </si>
  <si>
    <t>Total industry average daily share volume (in billions)</t>
  </si>
  <si>
    <t>Matched share volume (in billions)</t>
  </si>
  <si>
    <t>The Nasdaq Stock Market matched market share</t>
  </si>
  <si>
    <t>Nasdaq BX matched market share</t>
  </si>
  <si>
    <t>Nasdaq PSX matched market share</t>
  </si>
  <si>
    <t>Market share reported to the FINRA/Nasdaq Trade Reporting Facility</t>
  </si>
  <si>
    <r>
      <rPr>
        <sz val="10"/>
        <color rgb="FF000000"/>
        <rFont val="Arial"/>
        <family val="2"/>
      </rPr>
      <t>Total market share</t>
    </r>
    <r>
      <rPr>
        <vertAlign val="superscript"/>
        <sz val="10"/>
        <color rgb="FF000000"/>
        <rFont val="Arial"/>
        <family val="2"/>
      </rPr>
      <t>(2)</t>
    </r>
  </si>
  <si>
    <t>Nasdaq Nordic and Nasdaq Baltic securities</t>
  </si>
  <si>
    <t>Average daily number of equity trades executed on Nasdaq's exchanges</t>
  </si>
  <si>
    <t>Total average daily value of shares traded (in billions)</t>
  </si>
  <si>
    <t>Total market share executed on Nasdaq's exchanges</t>
  </si>
  <si>
    <t>Fixed Income and Commodities Trading and Clearing</t>
  </si>
  <si>
    <t>Fixed Income</t>
  </si>
  <si>
    <t>Total average daily volume of Nasdaq Nordic and Nasdaq Baltic fixed income contracts</t>
  </si>
  <si>
    <t>Commodities</t>
  </si>
  <si>
    <r>
      <rPr>
        <sz val="10"/>
        <color rgb="FF000000"/>
        <rFont val="Arial"/>
        <family val="2"/>
      </rPr>
      <t xml:space="preserve">Power contracts cleared (TWh) </t>
    </r>
    <r>
      <rPr>
        <vertAlign val="superscript"/>
        <sz val="10"/>
        <color rgb="FF000000"/>
        <rFont val="Arial"/>
        <family val="2"/>
      </rPr>
      <t>(3)</t>
    </r>
  </si>
  <si>
    <t>Initial public offerings</t>
  </si>
  <si>
    <t>The Nasdaq Stock Market</t>
  </si>
  <si>
    <t>Exchanges that comprise Nasdaq Nordic and Nasdaq Baltic</t>
  </si>
  <si>
    <t>Total new listings</t>
  </si>
  <si>
    <r>
      <rPr>
        <sz val="10"/>
        <color rgb="FF000000"/>
        <rFont val="Arial"/>
        <family val="2"/>
      </rPr>
      <t>The Nasdaq Stock Market</t>
    </r>
    <r>
      <rPr>
        <vertAlign val="superscript"/>
        <sz val="10"/>
        <color rgb="FF000000"/>
        <rFont val="Arial"/>
        <family val="2"/>
      </rPr>
      <t>(4)</t>
    </r>
  </si>
  <si>
    <r>
      <rPr>
        <sz val="10"/>
        <color rgb="FF000000"/>
        <rFont val="Arial"/>
        <family val="2"/>
      </rPr>
      <t>Exchanges that comprise Nasdaq Nordic and Nasdaq Baltic</t>
    </r>
    <r>
      <rPr>
        <vertAlign val="superscript"/>
        <sz val="10"/>
        <color rgb="FF000000"/>
        <rFont val="Arial"/>
        <family val="2"/>
      </rPr>
      <t>(5)</t>
    </r>
  </si>
  <si>
    <t>Number of listed companies</t>
  </si>
  <si>
    <r>
      <rPr>
        <sz val="10"/>
        <color rgb="FF000000"/>
        <rFont val="Arial"/>
        <family val="2"/>
      </rPr>
      <t>The Nasdaq Stock Market</t>
    </r>
    <r>
      <rPr>
        <vertAlign val="superscript"/>
        <sz val="10"/>
        <color rgb="FF000000"/>
        <rFont val="Arial"/>
        <family val="2"/>
      </rPr>
      <t>(6)</t>
    </r>
  </si>
  <si>
    <r>
      <rPr>
        <sz val="10"/>
        <color rgb="FF000000"/>
        <rFont val="Arial"/>
        <family val="2"/>
      </rPr>
      <t>Exchanges that comprise Nasdaq Nordic and Nasdaq Baltic</t>
    </r>
    <r>
      <rPr>
        <vertAlign val="superscript"/>
        <sz val="10"/>
        <color rgb="FF000000"/>
        <rFont val="Arial"/>
        <family val="2"/>
      </rPr>
      <t>(7)</t>
    </r>
  </si>
  <si>
    <t>Number of licensed exchange traded products (ETPs)</t>
  </si>
  <si>
    <t>ETP assets under management (AUM) tracking Nasdaq indexes (in billions)</t>
  </si>
  <si>
    <r>
      <rPr>
        <sz val="10"/>
        <color rgb="FF000000"/>
        <rFont val="Arial"/>
        <family val="2"/>
      </rPr>
      <t>Order intake (in millions)</t>
    </r>
    <r>
      <rPr>
        <vertAlign val="superscript"/>
        <sz val="10"/>
        <color rgb="FF000000"/>
        <rFont val="Arial"/>
        <family val="2"/>
      </rPr>
      <t>(8)</t>
    </r>
  </si>
  <si>
    <r>
      <rPr>
        <sz val="10"/>
        <color rgb="FF000000"/>
        <rFont val="Arial"/>
        <family val="2"/>
      </rPr>
      <t>Annualized recurring revenues (in millions)</t>
    </r>
    <r>
      <rPr>
        <vertAlign val="superscript"/>
        <sz val="10"/>
        <color rgb="FF000000"/>
        <rFont val="Arial"/>
        <family val="2"/>
      </rPr>
      <t>(9)</t>
    </r>
  </si>
  <si>
    <t>(1) Includes Finnish option contracts traded on EUREX Group.</t>
  </si>
  <si>
    <t>(2) Includes transactions executed on Nasdaq's, Nasdaq BX's and Nasdaq PSX's systems plus trades reported through the Financial Industry Regulatory Authority/Nasdaq Trade Reporting Facility.</t>
  </si>
  <si>
    <t>(3) Transactions executed on Nasdaq Commodities or OTC and reported for clearing to Nasdaq Commodities measured by Terawatt hours (TWh).</t>
  </si>
  <si>
    <t>(4) New listings include IPOs, including those completed on a best efforts basis, issuers that switched from other listing venues,closed-end funds and separately listed ETPs.</t>
  </si>
  <si>
    <t>(5) New listings include IPOs and represent companies listed on the Nasdaq Nordic and Nasdaq Baltic exchanges and companies on the alternative markets of Nasdaq First North.</t>
  </si>
  <si>
    <t>(7) Represents companies listed on the Nasdaq Nordic and Nasdaq Baltic exchanges and companies on the alternative markets of Nasdaq First North at period end.</t>
  </si>
  <si>
    <r>
      <t xml:space="preserve">Restructuring charges </t>
    </r>
    <r>
      <rPr>
        <vertAlign val="superscript"/>
        <sz val="10"/>
        <color rgb="FF000000"/>
        <rFont val="Arial"/>
        <family val="2"/>
      </rPr>
      <t>(3)</t>
    </r>
  </si>
  <si>
    <t>(6) Number of total listings on The Nasdaq Stock Market at period end, including 382 ETPs as of September 30,2019, 374 ETPs as of June 30, 2019, and 390 ETPs as of September 30, 2018.</t>
  </si>
  <si>
    <t>(9) Annualized Recurring Revenue, or ARR, for a given period is the annualized revenue of Market Technology support and SaaS subscription contracts. ARR is currently one of our key performance metrics to assess the health and trajectory of our business.  ARR does not have any standardized definition and is therefore unlikely to be comparable to similarly titled measures presented by other companies. ARR should be viewed independently of revenue and deferred revenue and is not intended to be combined with or to replace either of those items. ARR is not a forecast and the active contracts during the reporting period used in
calculating ARR may or may not be extended or renewed by our customers.</t>
  </si>
  <si>
    <t>Net loss on divestiture of business</t>
  </si>
  <si>
    <r>
      <t xml:space="preserve">Extinguishment of debt </t>
    </r>
    <r>
      <rPr>
        <vertAlign val="superscript"/>
        <sz val="10"/>
        <color rgb="FF000000"/>
        <rFont val="Arial"/>
        <family val="2"/>
      </rPr>
      <t>(5)</t>
    </r>
  </si>
  <si>
    <r>
      <t xml:space="preserve">Clearing default </t>
    </r>
    <r>
      <rPr>
        <vertAlign val="superscript"/>
        <sz val="10"/>
        <color rgb="FF000000"/>
        <rFont val="Arial"/>
        <family val="2"/>
      </rPr>
      <t>(6)</t>
    </r>
  </si>
  <si>
    <t>(5) For the three months ended June 30, 2019, in connection with the early extinguishment of our 5.55% senior unsecured notes, we recorded a charge of $11 million primarily related to a premium paid for early redemption. This charge is included in general, administrative and other expense in our Condensed Consolidated Statements of Income.</t>
  </si>
  <si>
    <t>(6) For the three months ended September 30, 2018, we recorded an $8 million loss related to the default of a Nasdaq Clearing member.</t>
  </si>
  <si>
    <r>
      <t xml:space="preserve">Non-GAAP operating margin </t>
    </r>
    <r>
      <rPr>
        <b/>
        <vertAlign val="superscript"/>
        <sz val="10"/>
        <color rgb="FF000000"/>
        <rFont val="Arial"/>
        <family val="2"/>
      </rPr>
      <t>(8)</t>
    </r>
  </si>
  <si>
    <t>(7) U.S. GAAP operating margin equals U.S. GAAP operating income divided by revenues less transaction-based expenses.</t>
  </si>
  <si>
    <t>(8) Non-GAAP operating margin equals non-GAAP operating income divided by revenues less transaction-based expenses.</t>
  </si>
  <si>
    <r>
      <t xml:space="preserve">Provision for notes receivable </t>
    </r>
    <r>
      <rPr>
        <vertAlign val="superscript"/>
        <sz val="10"/>
        <color rgb="FF000000"/>
        <rFont val="Arial"/>
        <family val="2"/>
      </rPr>
      <t>(4)</t>
    </r>
  </si>
  <si>
    <r>
      <t xml:space="preserve">Net income from unconsolidated investee </t>
    </r>
    <r>
      <rPr>
        <vertAlign val="superscript"/>
        <sz val="10"/>
        <color rgb="FF000000"/>
        <rFont val="Arial"/>
        <family val="2"/>
      </rPr>
      <t>(5)</t>
    </r>
  </si>
  <si>
    <r>
      <t>Net loss on divestiture of business</t>
    </r>
    <r>
      <rPr>
        <vertAlign val="superscript"/>
        <sz val="10"/>
        <color rgb="FF000000"/>
        <rFont val="Arial"/>
        <family val="2"/>
      </rPr>
      <t xml:space="preserve"> (6)</t>
    </r>
  </si>
  <si>
    <r>
      <t xml:space="preserve">Extinguishment of debt </t>
    </r>
    <r>
      <rPr>
        <vertAlign val="superscript"/>
        <sz val="10"/>
        <color rgb="FF000000"/>
        <rFont val="Arial"/>
        <family val="2"/>
      </rPr>
      <t>(7)</t>
    </r>
  </si>
  <si>
    <r>
      <t xml:space="preserve">Clearing default </t>
    </r>
    <r>
      <rPr>
        <vertAlign val="superscript"/>
        <sz val="10"/>
        <color rgb="FF000000"/>
        <rFont val="Arial"/>
        <family val="2"/>
      </rPr>
      <t>(8)</t>
    </r>
  </si>
  <si>
    <r>
      <t xml:space="preserve">Non-GAAP adjustment to the income tax provision </t>
    </r>
    <r>
      <rPr>
        <vertAlign val="superscript"/>
        <sz val="10"/>
        <color rgb="FF000000"/>
        <rFont val="Arial"/>
        <family val="2"/>
      </rPr>
      <t>(9)</t>
    </r>
  </si>
  <si>
    <r>
      <t xml:space="preserve">Impact of newly enacted U.S. tax legislation </t>
    </r>
    <r>
      <rPr>
        <vertAlign val="superscript"/>
        <sz val="10"/>
        <color rgb="FF000000"/>
        <rFont val="Arial"/>
        <family val="2"/>
      </rPr>
      <t>(10)</t>
    </r>
  </si>
  <si>
    <t>(7) For the three months ended June 30, 2019, in connection with the early extinguishment of our 5.55% senior unsecured notes, we recorded a charge of $11 million primarily related to a premium paid for early redemption. This charge is included in general, administrative and other expense in our Condensed Consolidated Statements of Income.</t>
  </si>
  <si>
    <t>(8)  For the three months ended September 30, 2018, we recorded an $8 million loss related to the default of a Nasdaq Clearing member.</t>
  </si>
  <si>
    <t>(9) The non-GAAP adjustment to the income tax provision primarily includes the tax impact of each non-GAAP adjustment.</t>
  </si>
  <si>
    <t>(10) For the three months ended September 30, 2018, we recorded a decrease to tax expense of $4 million, which reflects the remeasurement of certain deferred tax assets and liabilities associated with the impact of the Tax Cuts and Jobs Act.</t>
  </si>
  <si>
    <t xml:space="preserve">(2) We have pursued various strategic initiatives and completed acquisitions and divestitures in recent years that have resulted in expenses which would not have otherwise been incurred. These expenses generally include integration costs, as well as legal, due diligence and other third party transaction costs and will vary based on the size and frequency of the activities described above.  </t>
  </si>
  <si>
    <t>REVENUES LESS TRANSATION-BASED EXPENSES</t>
  </si>
  <si>
    <t>Weighted-average diluted common shares outstanding for earnings per share:</t>
  </si>
  <si>
    <t>(6) In April 2018, we sold our Public Relations Solutions and Digital Media Services businesses and recognized a pre-tax gain on the sale of $33 million ($14 million after tax). This includes a post-closing working capital adjustment of $8 million ($5 million after tax) recorded during the three months ended September 30, 2018.</t>
  </si>
  <si>
    <t>Total net Market Services revenues</t>
  </si>
  <si>
    <t>(3)  In September 2019, Nasdaq initiated the transition of certain technology platforms to advance the company's strategic opportunities as a technology and analytics provider and continue the realignment of certain business areas. In connection with these restructuring efforts, we are retiring certain elements of our marketplace infrastructure and technology product offerings as we implement the Nasdaq Financial Framework internally and externally. For the three months ended September 30, 2019, we recorded $30 million in charges primarily related to asset impairment charges mainly related to capitalized software. Refer to the non-GAAP information section of the earnings release for further discussion of why we consider restructuring charges to be a non-GAAP adjustment.</t>
  </si>
  <si>
    <t>(3) In September 2019, Nasdaq initiated the transition of certain technology platforms to advance the company's strategic opportunities as a technology and analytics provider and continue the realignment of certain business areas. In connection with these restructuring efforts, we are retiring certain elements of our marketplace infrastructure and technology product offerings as we implement the Nasdaq Financial Framework internally and externally. For the three months ended September 30, 2019, we recorded $30 million in charges primarily related to asset impairment charges mainly related to capitalized software. Refer to the non-GAAP information section of the earnings release for further discussion of why we consider restructuring charges to be a non-GAAP adjustment.</t>
  </si>
  <si>
    <t>(5) In February 2019, the SEC disapproved the OCC rule change that established OCC’s 2015 capital plan. Following the disapproval of the OCC capital plan, OCC suspended customer rebates and dividends to owners, including the unpaid dividend on 2018 results which Nasdaq expected to receive in March 2019.  In the relevant periods, we recognized our share of OCC's net income, which was $15 million for the three months ended September 30, 2019, $9 million for the three months ended June 30, 2019 and $5 million for the three months ended September 30, 2018.  We will continue to exclude net income related to our share of OCC’s earnings for purposes of calculating non-GAAP measures as our income on this investment will vary significantly compared to prior years. This will provide a more meaningful analysis of Nasdaq’s ongoing operating performance or comparisons in Nasdaq’s performance between periods.</t>
  </si>
  <si>
    <r>
      <t xml:space="preserve">U.S. GAAP operating margin </t>
    </r>
    <r>
      <rPr>
        <b/>
        <vertAlign val="superscript"/>
        <sz val="10"/>
        <color rgb="FF000000"/>
        <rFont val="Arial"/>
        <family val="2"/>
      </rPr>
      <t>(7)</t>
    </r>
  </si>
  <si>
    <t>(8) Total contract value of orders signed during the period.</t>
  </si>
  <si>
    <t>(4) For the three months ended September 30, 2019, we recorded a provision for notes receivable associated with the funding of technology development for the consolidated audit trail.  This charge is included in general, administrative and other expense in our Condensed Consolidated Statements of Income.</t>
  </si>
  <si>
    <t>U.S. fixed income volume ($ billions traded)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</si>
</sst>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mmmm\ d\,"/>
    <numFmt numFmtId="165" formatCode="yyyy"/>
    <numFmt numFmtId="166" formatCode="&quot;$&quot;* #,##0_);&quot;$&quot;* \(#,##0\);&quot;$&quot;* \-_);_(@_)"/>
    <numFmt numFmtId="167" formatCode="* #,##0;* \(#,##0\);* \-;_(@_)"/>
    <numFmt numFmtId="168" formatCode="&quot;$&quot;* #,##0.00_);&quot;$&quot;* \(#,##0.00\);&quot;$&quot;* \-_);_(@_)"/>
    <numFmt numFmtId="169" formatCode="* #,##0.00;* \(#,##0.00\);* \-;_(@_)"/>
    <numFmt numFmtId="170" formatCode="* #,##0.0;* \(#,##0.0\);* \-;_(@_)"/>
    <numFmt numFmtId="171" formatCode="#,##0_)%;\(#,##0\)%;\-_)\%;_(@_)"/>
    <numFmt numFmtId="172" formatCode="* #,##0.#######################;* \(#,##0.#######################\);* \-;_(@_)"/>
    <numFmt numFmtId="173" formatCode="#,##0.0_)%;\(#,##0.0\)%;\-_)\%;_(@_)"/>
    <numFmt numFmtId="174" formatCode="#,##0.#######################_)%;\(#,##0.#######################\)%;\-_)\%;_(@_)"/>
    <numFmt numFmtId="175" formatCode="&quot;$&quot;* #,##0.0_);&quot;$&quot;* \(#,##0.0\);&quot;$&quot;* \-_);_(@_)"/>
    <numFmt numFmtId="176" formatCode="&quot;$&quot;* #,##0.#######################_);&quot;$&quot;* \(#,##0.#######################\);&quot;$&quot;* \-_);_(@_)"/>
    <numFmt numFmtId="177" formatCode="* #,##0.00_);&quot;$&quot;* \(#,##0.00\);&quot;$&quot;* \-_);_(@_)"/>
  </numFmts>
  <fonts count="13" x14ac:knownFonts="1">
    <font>
      <sz val="10"/>
      <name val="Arial"/>
    </font>
    <font>
      <b/>
      <sz val="10"/>
      <color rgb="FF000000"/>
      <name val="Arial"/>
      <family val="2"/>
    </font>
    <font>
      <sz val="10"/>
      <color rgb="FF000000"/>
      <name val="Arial"/>
      <family val="2"/>
    </font>
    <font>
      <sz val="10"/>
      <name val="Arial"/>
      <family val="2"/>
    </font>
    <font>
      <b/>
      <u/>
      <sz val="10"/>
      <color rgb="FF000000"/>
      <name val="Arial"/>
      <family val="2"/>
    </font>
    <font>
      <i/>
      <u/>
      <sz val="10"/>
      <color rgb="FF000000"/>
      <name val="Arial"/>
      <family val="2"/>
    </font>
    <font>
      <sz val="8"/>
      <color rgb="FF000000"/>
      <name val="Arial"/>
      <family val="2"/>
    </font>
    <font>
      <vertAlign val="superscript"/>
      <sz val="10"/>
      <color rgb="FF000000"/>
      <name val="Arial"/>
      <family val="2"/>
    </font>
    <font>
      <b/>
      <vertAlign val="superscript"/>
      <sz val="10"/>
      <color rgb="FF000000"/>
      <name val="Arial"/>
      <family val="2"/>
    </font>
    <font>
      <sz val="10"/>
      <color rgb="FF000000"/>
      <name val="Arial"/>
      <family val="2"/>
    </font>
    <font>
      <b/>
      <sz val="10"/>
      <color rgb="FF000000"/>
      <name val="Arial"/>
      <family val="2"/>
    </font>
    <font>
      <b/>
      <sz val="10"/>
      <name val="Arial"/>
      <family val="2"/>
    </font>
    <font>
      <sz val="10"/>
      <name val="Arial"/>
      <family val="2"/>
    </font>
  </fonts>
  <fills count="2">
    <fill>
      <patternFill patternType="none"/>
    </fill>
    <fill>
      <patternFill patternType="gray125"/>
    </fill>
  </fills>
  <borders count="10">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thin">
        <color rgb="FF000000"/>
      </top>
      <bottom style="double">
        <color rgb="FF000000"/>
      </bottom>
      <diagonal/>
    </border>
    <border>
      <left style="thin">
        <color rgb="FFFFFFFF"/>
      </left>
      <right/>
      <top/>
      <bottom/>
      <diagonal/>
    </border>
    <border>
      <left/>
      <right/>
      <top style="thin">
        <color rgb="FF000000"/>
      </top>
      <bottom style="double">
        <color indexed="64"/>
      </bottom>
      <diagonal/>
    </border>
  </borders>
  <cellStyleXfs count="1">
    <xf numFmtId="0" fontId="0" fillId="0" borderId="0"/>
  </cellStyleXfs>
  <cellXfs count="107">
    <xf numFmtId="0" fontId="0" fillId="0" borderId="0" xfId="0"/>
    <xf numFmtId="164" fontId="1" fillId="0" borderId="2" xfId="0" applyNumberFormat="1" applyFont="1" applyBorder="1" applyAlignment="1">
      <alignment horizontal="center" vertical="top" wrapText="1"/>
    </xf>
    <xf numFmtId="165" fontId="1" fillId="0" borderId="1" xfId="0" applyNumberFormat="1" applyFont="1" applyBorder="1" applyAlignment="1">
      <alignment horizontal="center" vertical="top" wrapText="1"/>
    </xf>
    <xf numFmtId="0" fontId="2" fillId="0" borderId="0" xfId="0" applyFont="1" applyAlignment="1">
      <alignment horizontal="left" vertical="top" wrapText="1"/>
    </xf>
    <xf numFmtId="166" fontId="2" fillId="0" borderId="0" xfId="0" applyNumberFormat="1" applyFont="1" applyAlignment="1">
      <alignment vertical="top" wrapText="1"/>
    </xf>
    <xf numFmtId="167" fontId="2" fillId="0" borderId="0" xfId="0" applyNumberFormat="1" applyFont="1" applyAlignment="1">
      <alignment vertical="top" wrapText="1"/>
    </xf>
    <xf numFmtId="167" fontId="2" fillId="0" borderId="1" xfId="0" applyNumberFormat="1" applyFont="1" applyBorder="1" applyAlignment="1">
      <alignment vertical="top" wrapText="1"/>
    </xf>
    <xf numFmtId="167" fontId="2" fillId="0" borderId="2" xfId="0" applyNumberFormat="1" applyFont="1" applyBorder="1" applyAlignment="1">
      <alignment vertical="top" wrapText="1"/>
    </xf>
    <xf numFmtId="167" fontId="2" fillId="0" borderId="3" xfId="0" applyNumberFormat="1" applyFont="1" applyBorder="1" applyAlignment="1">
      <alignment vertical="top" wrapText="1"/>
    </xf>
    <xf numFmtId="0" fontId="3" fillId="0" borderId="2" xfId="0" applyFont="1" applyBorder="1" applyAlignment="1">
      <alignment wrapText="1"/>
    </xf>
    <xf numFmtId="0" fontId="3" fillId="0" borderId="6" xfId="0" applyFont="1" applyBorder="1" applyAlignment="1">
      <alignment wrapText="1"/>
    </xf>
    <xf numFmtId="0" fontId="3" fillId="0" borderId="0" xfId="0" applyFont="1" applyAlignment="1">
      <alignment wrapText="1"/>
    </xf>
    <xf numFmtId="166" fontId="2" fillId="0" borderId="7" xfId="0" applyNumberFormat="1" applyFont="1" applyBorder="1" applyAlignment="1">
      <alignment vertical="top" wrapText="1"/>
    </xf>
    <xf numFmtId="164" fontId="1" fillId="0" borderId="2" xfId="0" applyNumberFormat="1" applyFont="1" applyBorder="1" applyAlignment="1">
      <alignment horizontal="center" wrapText="1"/>
    </xf>
    <xf numFmtId="165" fontId="1" fillId="0" borderId="1" xfId="0" applyNumberFormat="1" applyFont="1" applyBorder="1" applyAlignment="1">
      <alignment horizontal="center" wrapText="1"/>
    </xf>
    <xf numFmtId="0" fontId="1"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172" fontId="2" fillId="0" borderId="0" xfId="0" applyNumberFormat="1" applyFont="1" applyAlignment="1">
      <alignment wrapText="1"/>
    </xf>
    <xf numFmtId="170" fontId="2" fillId="0" borderId="0" xfId="0" applyNumberFormat="1" applyFont="1" applyAlignment="1">
      <alignment wrapText="1"/>
    </xf>
    <xf numFmtId="173" fontId="2" fillId="0" borderId="0" xfId="0" applyNumberFormat="1" applyFont="1" applyAlignment="1">
      <alignment horizontal="right" wrapText="1"/>
    </xf>
    <xf numFmtId="174" fontId="2" fillId="0" borderId="0" xfId="0" applyNumberFormat="1" applyFont="1" applyAlignment="1">
      <alignment horizontal="right" wrapText="1"/>
    </xf>
    <xf numFmtId="174" fontId="2" fillId="0" borderId="1" xfId="0" applyNumberFormat="1" applyFont="1" applyBorder="1" applyAlignment="1">
      <alignment horizontal="right" wrapText="1"/>
    </xf>
    <xf numFmtId="173" fontId="2" fillId="0" borderId="1" xfId="0" applyNumberFormat="1" applyFont="1" applyBorder="1" applyAlignment="1">
      <alignment horizontal="right" wrapText="1"/>
    </xf>
    <xf numFmtId="173" fontId="2" fillId="0" borderId="2" xfId="0" applyNumberFormat="1" applyFont="1" applyBorder="1" applyAlignment="1">
      <alignment horizontal="right" wrapText="1"/>
    </xf>
    <xf numFmtId="167" fontId="2" fillId="0" borderId="0" xfId="0" applyNumberFormat="1" applyFont="1" applyAlignment="1">
      <alignment wrapText="1"/>
    </xf>
    <xf numFmtId="169" fontId="2" fillId="0" borderId="0" xfId="0" applyNumberFormat="1" applyFont="1" applyAlignment="1">
      <alignment wrapText="1"/>
    </xf>
    <xf numFmtId="175" fontId="2" fillId="0" borderId="0" xfId="0" applyNumberFormat="1" applyFont="1" applyAlignment="1">
      <alignment wrapText="1"/>
    </xf>
    <xf numFmtId="176" fontId="2" fillId="0" borderId="0" xfId="0" applyNumberFormat="1" applyFont="1" applyAlignment="1">
      <alignment wrapText="1"/>
    </xf>
    <xf numFmtId="166" fontId="2" fillId="0" borderId="0" xfId="0" applyNumberFormat="1" applyFont="1" applyAlignment="1">
      <alignment wrapText="1"/>
    </xf>
    <xf numFmtId="0" fontId="0" fillId="0" borderId="0" xfId="0"/>
    <xf numFmtId="0" fontId="1"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Border="1" applyAlignment="1">
      <alignment wrapText="1"/>
    </xf>
    <xf numFmtId="0" fontId="0" fillId="0" borderId="0" xfId="0" applyBorder="1"/>
    <xf numFmtId="166" fontId="2" fillId="0" borderId="0" xfId="0" applyNumberFormat="1"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171" fontId="2" fillId="0" borderId="0" xfId="0" applyNumberFormat="1" applyFont="1" applyBorder="1" applyAlignment="1">
      <alignment horizontal="right" vertical="top" wrapText="1"/>
    </xf>
    <xf numFmtId="0" fontId="0" fillId="0" borderId="8" xfId="0" applyBorder="1"/>
    <xf numFmtId="167" fontId="2" fillId="0" borderId="0" xfId="0" applyNumberFormat="1" applyFont="1" applyFill="1" applyAlignment="1">
      <alignment vertical="top" wrapText="1"/>
    </xf>
    <xf numFmtId="0" fontId="11" fillId="0" borderId="0" xfId="0" applyFont="1" applyAlignment="1">
      <alignment wrapText="1"/>
    </xf>
    <xf numFmtId="167" fontId="2" fillId="0" borderId="1" xfId="0" applyNumberFormat="1" applyFont="1" applyFill="1" applyBorder="1" applyAlignment="1">
      <alignment vertical="top" wrapText="1"/>
    </xf>
    <xf numFmtId="167" fontId="2" fillId="0" borderId="3" xfId="0" applyNumberFormat="1" applyFont="1" applyFill="1" applyBorder="1" applyAlignment="1">
      <alignment vertical="top" wrapText="1"/>
    </xf>
    <xf numFmtId="167" fontId="2" fillId="0" borderId="2" xfId="0" applyNumberFormat="1" applyFont="1" applyFill="1" applyBorder="1" applyAlignment="1">
      <alignment vertical="top" wrapText="1"/>
    </xf>
    <xf numFmtId="166" fontId="2" fillId="0" borderId="7" xfId="0" applyNumberFormat="1" applyFont="1" applyFill="1" applyBorder="1" applyAlignment="1">
      <alignment vertical="top" wrapText="1"/>
    </xf>
    <xf numFmtId="0" fontId="3" fillId="0" borderId="6" xfId="0" applyFont="1" applyFill="1" applyBorder="1" applyAlignment="1">
      <alignment wrapText="1"/>
    </xf>
    <xf numFmtId="166" fontId="2" fillId="0" borderId="0" xfId="0" applyNumberFormat="1" applyFont="1" applyFill="1" applyAlignment="1">
      <alignment vertical="top" wrapText="1"/>
    </xf>
    <xf numFmtId="0" fontId="3" fillId="0" borderId="2" xfId="0" applyFont="1" applyFill="1" applyBorder="1" applyAlignment="1">
      <alignment wrapText="1"/>
    </xf>
    <xf numFmtId="0" fontId="0" fillId="0" borderId="0" xfId="0" applyAlignment="1">
      <alignment vertical="top"/>
    </xf>
    <xf numFmtId="0" fontId="0" fillId="0" borderId="0" xfId="0"/>
    <xf numFmtId="0" fontId="0" fillId="0" borderId="0" xfId="0" applyBorder="1"/>
    <xf numFmtId="0" fontId="3" fillId="0" borderId="0" xfId="0" applyFont="1" applyBorder="1" applyAlignment="1">
      <alignment wrapText="1"/>
    </xf>
    <xf numFmtId="0" fontId="0" fillId="0" borderId="0" xfId="0"/>
    <xf numFmtId="0" fontId="0" fillId="0" borderId="0" xfId="0" applyAlignment="1"/>
    <xf numFmtId="0" fontId="0" fillId="0" borderId="0" xfId="0" applyFill="1" applyAlignment="1"/>
    <xf numFmtId="177" fontId="2" fillId="0" borderId="0" xfId="0" applyNumberFormat="1" applyFont="1" applyFill="1" applyAlignment="1">
      <alignment vertical="top" wrapText="1"/>
    </xf>
    <xf numFmtId="0" fontId="0" fillId="0" borderId="0" xfId="0" applyFill="1"/>
    <xf numFmtId="0" fontId="2" fillId="0" borderId="0" xfId="0" applyFont="1" applyFill="1" applyAlignment="1">
      <alignment horizontal="left" vertical="top" wrapText="1"/>
    </xf>
    <xf numFmtId="164" fontId="1" fillId="0" borderId="2" xfId="0" applyNumberFormat="1" applyFont="1" applyFill="1" applyBorder="1" applyAlignment="1">
      <alignment horizontal="center" vertical="top" wrapText="1"/>
    </xf>
    <xf numFmtId="165" fontId="1" fillId="0" borderId="1" xfId="0" applyNumberFormat="1" applyFont="1" applyFill="1" applyBorder="1" applyAlignment="1">
      <alignment horizontal="center" vertical="top" wrapText="1"/>
    </xf>
    <xf numFmtId="0" fontId="3" fillId="0" borderId="0" xfId="0" applyFont="1" applyFill="1" applyAlignment="1">
      <alignment wrapText="1"/>
    </xf>
    <xf numFmtId="0" fontId="9" fillId="0" borderId="0" xfId="0" applyFont="1" applyFill="1" applyAlignment="1">
      <alignment horizontal="left" vertical="top" wrapText="1"/>
    </xf>
    <xf numFmtId="168" fontId="2" fillId="0" borderId="0" xfId="0" applyNumberFormat="1" applyFont="1" applyFill="1" applyAlignment="1">
      <alignment vertical="top" wrapText="1"/>
    </xf>
    <xf numFmtId="168" fontId="2" fillId="0" borderId="7" xfId="0" applyNumberFormat="1" applyFont="1" applyFill="1" applyBorder="1" applyAlignment="1">
      <alignment vertical="top" wrapText="1"/>
    </xf>
    <xf numFmtId="170" fontId="2" fillId="0" borderId="0" xfId="0" applyNumberFormat="1" applyFont="1" applyFill="1" applyAlignment="1">
      <alignment vertical="top" wrapText="1"/>
    </xf>
    <xf numFmtId="167" fontId="2" fillId="0" borderId="0" xfId="0" applyNumberFormat="1" applyFont="1" applyFill="1" applyAlignment="1">
      <alignment wrapText="1"/>
    </xf>
    <xf numFmtId="164" fontId="1" fillId="0" borderId="0" xfId="0" applyNumberFormat="1" applyFont="1" applyFill="1" applyAlignment="1">
      <alignment horizontal="center" vertical="top" wrapText="1"/>
    </xf>
    <xf numFmtId="0" fontId="1" fillId="0" borderId="2" xfId="0" applyFont="1" applyFill="1" applyBorder="1" applyAlignment="1">
      <alignment horizontal="center" vertical="top" wrapText="1"/>
    </xf>
    <xf numFmtId="0" fontId="1" fillId="0" borderId="0" xfId="0" applyFont="1" applyFill="1" applyAlignment="1">
      <alignment horizontal="left" vertical="top" wrapText="1"/>
    </xf>
    <xf numFmtId="0" fontId="2" fillId="0" borderId="2" xfId="0" applyFont="1" applyFill="1" applyBorder="1" applyAlignment="1">
      <alignment horizontal="left" vertical="top" wrapText="1"/>
    </xf>
    <xf numFmtId="166" fontId="2" fillId="0" borderId="4" xfId="0" applyNumberFormat="1" applyFont="1" applyFill="1" applyBorder="1" applyAlignment="1">
      <alignment vertical="top" wrapText="1"/>
    </xf>
    <xf numFmtId="167" fontId="1" fillId="0" borderId="1" xfId="0" applyNumberFormat="1" applyFont="1" applyFill="1" applyBorder="1" applyAlignment="1">
      <alignment vertical="top" wrapText="1"/>
    </xf>
    <xf numFmtId="168" fontId="2" fillId="0" borderId="4" xfId="0" applyNumberFormat="1" applyFont="1" applyFill="1" applyBorder="1" applyAlignment="1">
      <alignment vertical="top" wrapText="1"/>
    </xf>
    <xf numFmtId="0" fontId="2" fillId="0" borderId="5" xfId="0" applyFont="1" applyFill="1" applyBorder="1" applyAlignment="1">
      <alignment vertical="top" wrapText="1"/>
    </xf>
    <xf numFmtId="169" fontId="2" fillId="0" borderId="5" xfId="0" applyNumberFormat="1" applyFont="1" applyFill="1" applyBorder="1" applyAlignment="1">
      <alignment vertical="top" wrapText="1"/>
    </xf>
    <xf numFmtId="168" fontId="2" fillId="0" borderId="5" xfId="0" applyNumberFormat="1" applyFont="1" applyFill="1" applyBorder="1" applyAlignment="1">
      <alignment vertical="top" wrapText="1"/>
    </xf>
    <xf numFmtId="0" fontId="2" fillId="0" borderId="6" xfId="0" applyFont="1" applyFill="1" applyBorder="1" applyAlignment="1">
      <alignment horizontal="left" vertical="top" wrapText="1"/>
    </xf>
    <xf numFmtId="166" fontId="2" fillId="0" borderId="9" xfId="0" applyNumberFormat="1" applyFont="1" applyBorder="1" applyAlignment="1">
      <alignment vertical="top" wrapText="1"/>
    </xf>
    <xf numFmtId="0" fontId="2" fillId="0" borderId="0" xfId="0" applyFont="1" applyFill="1" applyAlignment="1">
      <alignment horizontal="left" wrapText="1"/>
    </xf>
    <xf numFmtId="0" fontId="0" fillId="0" borderId="0" xfId="0" applyFill="1"/>
    <xf numFmtId="0" fontId="1"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1" fillId="0" borderId="1" xfId="0" applyFont="1" applyBorder="1" applyAlignment="1">
      <alignment horizontal="center" vertical="top" wrapText="1"/>
    </xf>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Fill="1" applyAlignment="1">
      <alignment horizontal="left" vertical="top" wrapText="1"/>
    </xf>
    <xf numFmtId="0" fontId="12" fillId="0" borderId="0" xfId="0" applyFont="1" applyFill="1"/>
    <xf numFmtId="0" fontId="0" fillId="0" borderId="0" xfId="0" applyBorder="1"/>
    <xf numFmtId="0" fontId="1" fillId="0" borderId="0" xfId="0" applyFont="1" applyBorder="1" applyAlignment="1">
      <alignment horizontal="left" vertical="top" wrapText="1"/>
    </xf>
    <xf numFmtId="0" fontId="10"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wrapText="1"/>
    </xf>
    <xf numFmtId="0" fontId="9"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wrapText="1"/>
    </xf>
    <xf numFmtId="0" fontId="1" fillId="0" borderId="0" xfId="0" applyFont="1" applyAlignment="1">
      <alignment horizontal="center" wrapText="1"/>
    </xf>
    <xf numFmtId="0" fontId="4" fillId="0" borderId="0" xfId="0" applyFont="1" applyAlignment="1">
      <alignment horizontal="left" wrapText="1"/>
    </xf>
    <xf numFmtId="0" fontId="1" fillId="0" borderId="1" xfId="0" applyFont="1" applyBorder="1" applyAlignment="1">
      <alignment horizontal="center" wrapText="1"/>
    </xf>
    <xf numFmtId="0" fontId="6" fillId="0" borderId="0" xfId="0" applyFont="1" applyAlignment="1">
      <alignment horizontal="left" vertical="top" wrapText="1"/>
    </xf>
    <xf numFmtId="0" fontId="0" fillId="0" borderId="0" xfId="0" applyAlignment="1">
      <alignment vertical="top"/>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tabSelected="1" showRuler="0" workbookViewId="0">
      <selection activeCell="A22" sqref="A22:B22"/>
    </sheetView>
  </sheetViews>
  <sheetFormatPr defaultColWidth="13.33203125" defaultRowHeight="13.2" x14ac:dyDescent="0.25"/>
  <cols>
    <col min="1" max="1" width="2.33203125" style="57" customWidth="1"/>
    <col min="2" max="2" width="54.6640625" style="57" customWidth="1"/>
    <col min="3" max="3" width="18.33203125" style="57" customWidth="1"/>
    <col min="4" max="4" width="1.88671875" style="57" customWidth="1"/>
    <col min="5" max="5" width="18.33203125" style="57" customWidth="1"/>
    <col min="6" max="6" width="1.88671875" style="57" customWidth="1"/>
    <col min="7" max="7" width="18.33203125" style="57" customWidth="1"/>
    <col min="8" max="8" width="1.88671875" style="57" customWidth="1"/>
    <col min="9" max="9" width="20.109375" style="57" hidden="1" customWidth="1"/>
    <col min="10" max="10" width="2.33203125" style="57" hidden="1" customWidth="1"/>
    <col min="11" max="11" width="20.109375" style="57" hidden="1" customWidth="1"/>
    <col min="12" max="20" width="20.109375" style="57" customWidth="1"/>
    <col min="21" max="16384" width="13.33203125" style="57"/>
  </cols>
  <sheetData>
    <row r="1" spans="1:11" ht="13.35" customHeight="1" x14ac:dyDescent="0.25">
      <c r="A1" s="82" t="s">
        <v>0</v>
      </c>
      <c r="B1" s="80"/>
      <c r="C1" s="80"/>
      <c r="D1" s="80"/>
      <c r="E1" s="80"/>
      <c r="F1" s="80"/>
      <c r="G1" s="80"/>
      <c r="H1" s="80"/>
      <c r="I1" s="80"/>
      <c r="J1" s="80"/>
      <c r="K1" s="80"/>
    </row>
    <row r="2" spans="1:11" ht="13.35" customHeight="1" x14ac:dyDescent="0.25">
      <c r="A2" s="82" t="s">
        <v>1</v>
      </c>
      <c r="B2" s="80"/>
      <c r="C2" s="80"/>
      <c r="D2" s="80"/>
      <c r="E2" s="80"/>
      <c r="F2" s="80"/>
      <c r="G2" s="80"/>
      <c r="H2" s="80"/>
      <c r="I2" s="80"/>
      <c r="J2" s="80"/>
      <c r="K2" s="80"/>
    </row>
    <row r="3" spans="1:11" ht="13.35" customHeight="1" x14ac:dyDescent="0.25">
      <c r="A3" s="82" t="s">
        <v>2</v>
      </c>
      <c r="B3" s="80"/>
      <c r="C3" s="80"/>
      <c r="D3" s="80"/>
      <c r="E3" s="80"/>
      <c r="F3" s="80"/>
      <c r="G3" s="80"/>
      <c r="H3" s="80"/>
      <c r="I3" s="80"/>
      <c r="J3" s="80"/>
      <c r="K3" s="80"/>
    </row>
    <row r="4" spans="1:11" ht="13.35" customHeight="1" x14ac:dyDescent="0.25">
      <c r="A4" s="82" t="s">
        <v>3</v>
      </c>
      <c r="B4" s="80"/>
      <c r="C4" s="80"/>
      <c r="D4" s="80"/>
      <c r="E4" s="80"/>
      <c r="F4" s="80"/>
      <c r="G4" s="80"/>
      <c r="H4" s="80"/>
      <c r="I4" s="80"/>
      <c r="J4" s="80"/>
      <c r="K4" s="80"/>
    </row>
    <row r="5" spans="1:11" ht="14.1" customHeight="1" x14ac:dyDescent="0.25">
      <c r="A5" s="80"/>
      <c r="B5" s="80"/>
    </row>
    <row r="6" spans="1:11" ht="14.1" customHeight="1" x14ac:dyDescent="0.25">
      <c r="A6" s="80"/>
      <c r="B6" s="80"/>
      <c r="C6" s="81" t="s">
        <v>4</v>
      </c>
      <c r="D6" s="80"/>
      <c r="E6" s="80"/>
      <c r="F6" s="80"/>
      <c r="G6" s="80"/>
      <c r="I6" s="81" t="s">
        <v>5</v>
      </c>
      <c r="J6" s="80"/>
      <c r="K6" s="80"/>
    </row>
    <row r="7" spans="1:11" ht="14.1" customHeight="1" x14ac:dyDescent="0.25">
      <c r="A7" s="80"/>
      <c r="B7" s="80"/>
      <c r="C7" s="59">
        <v>43738</v>
      </c>
      <c r="D7" s="48"/>
      <c r="E7" s="59">
        <v>43646</v>
      </c>
      <c r="F7" s="48"/>
      <c r="G7" s="59">
        <v>43373</v>
      </c>
      <c r="I7" s="59">
        <v>43738</v>
      </c>
      <c r="K7" s="59" t="s">
        <v>6</v>
      </c>
    </row>
    <row r="8" spans="1:11" ht="14.1" customHeight="1" x14ac:dyDescent="0.25">
      <c r="A8" s="80"/>
      <c r="B8" s="80"/>
      <c r="C8" s="60">
        <v>43738</v>
      </c>
      <c r="E8" s="60">
        <v>43646</v>
      </c>
      <c r="G8" s="60">
        <v>43373</v>
      </c>
      <c r="I8" s="60">
        <v>43738</v>
      </c>
      <c r="K8" s="60" t="s">
        <v>6</v>
      </c>
    </row>
    <row r="9" spans="1:11" ht="14.1" customHeight="1" x14ac:dyDescent="0.25">
      <c r="A9" s="83" t="s">
        <v>7</v>
      </c>
      <c r="B9" s="80"/>
      <c r="C9" s="48"/>
      <c r="E9" s="48"/>
      <c r="G9" s="48"/>
      <c r="I9" s="48"/>
      <c r="K9" s="48"/>
    </row>
    <row r="10" spans="1:11" ht="14.1" customHeight="1" x14ac:dyDescent="0.25">
      <c r="A10" s="84" t="s">
        <v>8</v>
      </c>
      <c r="B10" s="80"/>
      <c r="C10" s="47">
        <v>690</v>
      </c>
      <c r="E10" s="47">
        <v>665</v>
      </c>
      <c r="G10" s="47">
        <v>586</v>
      </c>
      <c r="I10" s="40">
        <v>1995</v>
      </c>
      <c r="K10" s="40">
        <v>1968</v>
      </c>
    </row>
    <row r="11" spans="1:11" ht="14.1" customHeight="1" x14ac:dyDescent="0.25">
      <c r="A11" s="84" t="s">
        <v>9</v>
      </c>
      <c r="B11" s="80"/>
    </row>
    <row r="12" spans="1:11" ht="14.1" customHeight="1" x14ac:dyDescent="0.25">
      <c r="A12" s="84" t="s">
        <v>10</v>
      </c>
      <c r="B12" s="80"/>
      <c r="C12" s="40">
        <v>-349</v>
      </c>
      <c r="E12" s="40">
        <v>-331</v>
      </c>
      <c r="G12" s="40">
        <v>-293</v>
      </c>
      <c r="I12" s="40">
        <v>-1012</v>
      </c>
      <c r="K12" s="40">
        <v>-947</v>
      </c>
    </row>
    <row r="13" spans="1:11" ht="14.1" customHeight="1" x14ac:dyDescent="0.25">
      <c r="A13" s="84" t="s">
        <v>11</v>
      </c>
      <c r="B13" s="80"/>
      <c r="C13" s="42">
        <v>-115</v>
      </c>
      <c r="E13" s="42">
        <v>-107</v>
      </c>
      <c r="G13" s="42">
        <v>-71</v>
      </c>
      <c r="I13" s="42">
        <v>-296</v>
      </c>
      <c r="K13" s="42">
        <v>-312</v>
      </c>
    </row>
    <row r="14" spans="1:11" ht="14.1" customHeight="1" x14ac:dyDescent="0.25">
      <c r="A14" s="84" t="s">
        <v>12</v>
      </c>
      <c r="B14" s="80"/>
      <c r="C14" s="44">
        <f>SUM(C10:C13)</f>
        <v>226</v>
      </c>
      <c r="E14" s="44">
        <f>SUM(E10:E13)</f>
        <v>227</v>
      </c>
      <c r="G14" s="44">
        <f>SUM(G10:G13)</f>
        <v>222</v>
      </c>
      <c r="I14" s="44">
        <f>SUM(I10:I13)</f>
        <v>687</v>
      </c>
      <c r="K14" s="44">
        <f>SUM(K10:K13)</f>
        <v>709</v>
      </c>
    </row>
    <row r="15" spans="1:11" ht="14.1" customHeight="1" x14ac:dyDescent="0.25">
      <c r="A15" s="84" t="s">
        <v>13</v>
      </c>
      <c r="B15" s="80"/>
      <c r="C15" s="40">
        <v>124</v>
      </c>
      <c r="E15" s="40">
        <v>123</v>
      </c>
      <c r="G15" s="40">
        <v>121</v>
      </c>
      <c r="I15" s="40">
        <v>368</v>
      </c>
      <c r="K15" s="40">
        <v>364</v>
      </c>
    </row>
    <row r="16" spans="1:11" ht="14.1" customHeight="1" x14ac:dyDescent="0.25">
      <c r="A16" s="84" t="s">
        <v>14</v>
      </c>
      <c r="B16" s="80"/>
      <c r="C16" s="40">
        <v>198</v>
      </c>
      <c r="E16" s="40">
        <v>194</v>
      </c>
      <c r="G16" s="40">
        <v>179</v>
      </c>
      <c r="I16" s="40">
        <v>585</v>
      </c>
      <c r="K16" s="40">
        <v>528</v>
      </c>
    </row>
    <row r="17" spans="1:11" ht="14.1" customHeight="1" x14ac:dyDescent="0.25">
      <c r="A17" s="84" t="s">
        <v>15</v>
      </c>
      <c r="B17" s="80"/>
      <c r="C17" s="40">
        <v>84</v>
      </c>
      <c r="E17" s="40">
        <v>79</v>
      </c>
      <c r="G17" s="40">
        <v>68</v>
      </c>
      <c r="I17" s="40">
        <v>239</v>
      </c>
      <c r="K17" s="40">
        <v>194</v>
      </c>
    </row>
    <row r="18" spans="1:11" ht="14.1" customHeight="1" x14ac:dyDescent="0.25">
      <c r="A18" s="84" t="s">
        <v>16</v>
      </c>
      <c r="B18" s="80"/>
      <c r="C18" s="42">
        <v>0</v>
      </c>
      <c r="E18" s="42">
        <v>0</v>
      </c>
      <c r="G18" s="42">
        <v>10</v>
      </c>
      <c r="I18" s="42">
        <v>10</v>
      </c>
      <c r="K18" s="42">
        <v>87</v>
      </c>
    </row>
    <row r="19" spans="1:11" ht="14.1" customHeight="1" x14ac:dyDescent="0.25">
      <c r="A19" s="69" t="s">
        <v>17</v>
      </c>
      <c r="B19" s="69" t="s">
        <v>18</v>
      </c>
      <c r="C19" s="43">
        <f>C14+SUM(C15:C18)</f>
        <v>632</v>
      </c>
      <c r="E19" s="43">
        <f>E14+SUM(E15:E18)</f>
        <v>623</v>
      </c>
      <c r="G19" s="43">
        <f>G14+SUM(G15:G18)</f>
        <v>600</v>
      </c>
      <c r="I19" s="43">
        <f>I14+SUM(I15:I18)</f>
        <v>1889</v>
      </c>
      <c r="K19" s="43">
        <f>K14+SUM(K15:K18)</f>
        <v>1882</v>
      </c>
    </row>
    <row r="20" spans="1:11" ht="14.1" customHeight="1" x14ac:dyDescent="0.25">
      <c r="A20" s="80"/>
      <c r="B20" s="80"/>
      <c r="C20" s="48"/>
      <c r="E20" s="48"/>
      <c r="G20" s="48"/>
      <c r="I20" s="48"/>
      <c r="K20" s="48"/>
    </row>
    <row r="21" spans="1:11" ht="14.1" customHeight="1" x14ac:dyDescent="0.25">
      <c r="A21" s="83" t="s">
        <v>19</v>
      </c>
      <c r="B21" s="80"/>
    </row>
    <row r="22" spans="1:11" ht="14.1" customHeight="1" x14ac:dyDescent="0.25">
      <c r="A22" s="84" t="s">
        <v>20</v>
      </c>
      <c r="B22" s="80"/>
      <c r="C22" s="40">
        <v>175</v>
      </c>
      <c r="E22" s="40">
        <v>169</v>
      </c>
      <c r="G22" s="40">
        <v>164</v>
      </c>
      <c r="I22" s="40">
        <v>518</v>
      </c>
      <c r="K22" s="40">
        <v>534</v>
      </c>
    </row>
    <row r="23" spans="1:11" ht="14.1" customHeight="1" x14ac:dyDescent="0.25">
      <c r="A23" s="84" t="s">
        <v>21</v>
      </c>
      <c r="B23" s="80"/>
      <c r="C23" s="40">
        <v>31</v>
      </c>
      <c r="E23" s="40">
        <v>30</v>
      </c>
      <c r="G23" s="40">
        <v>33</v>
      </c>
      <c r="I23" s="40">
        <v>99</v>
      </c>
      <c r="K23" s="40">
        <v>105</v>
      </c>
    </row>
    <row r="24" spans="1:11" ht="14.1" customHeight="1" x14ac:dyDescent="0.25">
      <c r="A24" s="84" t="s">
        <v>22</v>
      </c>
      <c r="B24" s="80"/>
      <c r="C24" s="40">
        <v>33</v>
      </c>
      <c r="E24" s="40">
        <v>33</v>
      </c>
      <c r="G24" s="40">
        <v>32</v>
      </c>
      <c r="I24" s="40">
        <v>98</v>
      </c>
      <c r="K24" s="40">
        <v>94</v>
      </c>
    </row>
    <row r="25" spans="1:11" ht="14.1" customHeight="1" x14ac:dyDescent="0.25">
      <c r="A25" s="84" t="s">
        <v>23</v>
      </c>
      <c r="B25" s="80"/>
      <c r="C25" s="40">
        <v>24</v>
      </c>
      <c r="E25" s="40">
        <v>24</v>
      </c>
      <c r="G25" s="40">
        <v>23</v>
      </c>
      <c r="I25" s="40">
        <v>72</v>
      </c>
      <c r="K25" s="40">
        <v>72</v>
      </c>
    </row>
    <row r="26" spans="1:11" ht="14.1" customHeight="1" x14ac:dyDescent="0.25">
      <c r="A26" s="84" t="s">
        <v>24</v>
      </c>
      <c r="B26" s="80"/>
      <c r="C26" s="40">
        <v>40</v>
      </c>
      <c r="E26" s="40">
        <v>40</v>
      </c>
      <c r="G26" s="40">
        <v>28</v>
      </c>
      <c r="I26" s="40">
        <v>75</v>
      </c>
      <c r="K26" s="40">
        <v>73</v>
      </c>
    </row>
    <row r="27" spans="1:11" ht="14.1" customHeight="1" x14ac:dyDescent="0.25">
      <c r="A27" s="84" t="s">
        <v>25</v>
      </c>
      <c r="B27" s="80"/>
      <c r="C27" s="40">
        <v>8</v>
      </c>
      <c r="E27" s="40">
        <v>10</v>
      </c>
      <c r="G27" s="40">
        <v>7</v>
      </c>
      <c r="I27" s="40">
        <v>29</v>
      </c>
      <c r="K27" s="40">
        <v>27</v>
      </c>
    </row>
    <row r="28" spans="1:11" ht="14.1" customHeight="1" x14ac:dyDescent="0.25">
      <c r="A28" s="84" t="s">
        <v>26</v>
      </c>
      <c r="B28" s="80"/>
      <c r="C28" s="40">
        <v>47</v>
      </c>
      <c r="E28" s="40">
        <v>48</v>
      </c>
      <c r="G28" s="40">
        <v>53</v>
      </c>
      <c r="I28" s="40">
        <v>143</v>
      </c>
      <c r="K28" s="40">
        <v>159</v>
      </c>
    </row>
    <row r="29" spans="1:11" ht="14.1" customHeight="1" x14ac:dyDescent="0.25">
      <c r="A29" s="84" t="s">
        <v>27</v>
      </c>
      <c r="B29" s="80"/>
      <c r="C29" s="40">
        <v>8</v>
      </c>
      <c r="E29" s="40">
        <v>8</v>
      </c>
      <c r="G29" s="40">
        <v>8</v>
      </c>
      <c r="I29" s="40">
        <v>23</v>
      </c>
      <c r="K29" s="40">
        <v>24</v>
      </c>
    </row>
    <row r="30" spans="1:11" ht="14.1" customHeight="1" x14ac:dyDescent="0.25">
      <c r="A30" s="84" t="s">
        <v>28</v>
      </c>
      <c r="B30" s="80"/>
      <c r="C30" s="40">
        <v>10</v>
      </c>
      <c r="E30" s="40">
        <v>5</v>
      </c>
      <c r="G30" s="40">
        <v>6</v>
      </c>
      <c r="I30" s="40">
        <v>25</v>
      </c>
      <c r="K30" s="40">
        <v>7</v>
      </c>
    </row>
    <row r="31" spans="1:11" ht="14.1" customHeight="1" x14ac:dyDescent="0.25">
      <c r="A31" s="84" t="s">
        <v>29</v>
      </c>
      <c r="B31" s="80"/>
      <c r="C31" s="42">
        <v>30</v>
      </c>
      <c r="E31" s="42">
        <v>0</v>
      </c>
      <c r="G31" s="42">
        <v>0</v>
      </c>
      <c r="I31" s="42">
        <v>30</v>
      </c>
      <c r="K31" s="42">
        <v>0</v>
      </c>
    </row>
    <row r="32" spans="1:11" ht="14.1" customHeight="1" x14ac:dyDescent="0.25">
      <c r="A32" s="69" t="s">
        <v>17</v>
      </c>
      <c r="B32" s="69" t="s">
        <v>30</v>
      </c>
      <c r="C32" s="43">
        <f>SUM(C22:C31)</f>
        <v>406</v>
      </c>
      <c r="E32" s="43">
        <f>SUM(E22:E31)</f>
        <v>367</v>
      </c>
      <c r="G32" s="43">
        <f>SUM(G22:G31)</f>
        <v>354</v>
      </c>
      <c r="I32" s="43">
        <f>SUM(I22:I31)</f>
        <v>1112</v>
      </c>
      <c r="K32" s="43">
        <f>SUM(K22:K31)</f>
        <v>1095</v>
      </c>
    </row>
    <row r="33" spans="1:11" ht="14.1" customHeight="1" x14ac:dyDescent="0.25">
      <c r="A33" s="83" t="s">
        <v>31</v>
      </c>
      <c r="B33" s="80"/>
      <c r="C33" s="44">
        <f>C19-C32</f>
        <v>226</v>
      </c>
      <c r="E33" s="44">
        <f>E19-E32</f>
        <v>256</v>
      </c>
      <c r="G33" s="44">
        <f>G19-G32</f>
        <v>246</v>
      </c>
      <c r="I33" s="44">
        <f>I19-I32</f>
        <v>777</v>
      </c>
      <c r="K33" s="44">
        <f>K19-K32</f>
        <v>787</v>
      </c>
    </row>
    <row r="34" spans="1:11" ht="14.1" customHeight="1" x14ac:dyDescent="0.25">
      <c r="A34" s="84" t="s">
        <v>32</v>
      </c>
      <c r="B34" s="80"/>
      <c r="C34" s="40">
        <v>3</v>
      </c>
      <c r="E34" s="40">
        <v>3</v>
      </c>
      <c r="G34" s="40">
        <v>3</v>
      </c>
      <c r="I34" s="40">
        <v>8</v>
      </c>
      <c r="K34" s="40">
        <v>8</v>
      </c>
    </row>
    <row r="35" spans="1:11" ht="14.1" customHeight="1" x14ac:dyDescent="0.25">
      <c r="A35" s="84" t="s">
        <v>33</v>
      </c>
      <c r="B35" s="80"/>
      <c r="C35" s="40">
        <v>-29</v>
      </c>
      <c r="E35" s="40">
        <v>-31</v>
      </c>
      <c r="G35" s="40">
        <v>-38</v>
      </c>
      <c r="I35" s="40">
        <v>-97</v>
      </c>
      <c r="K35" s="40">
        <v>-112</v>
      </c>
    </row>
    <row r="36" spans="1:11" ht="14.1" customHeight="1" x14ac:dyDescent="0.25">
      <c r="A36" s="84" t="s">
        <v>189</v>
      </c>
      <c r="B36" s="80"/>
      <c r="C36" s="40">
        <v>0</v>
      </c>
      <c r="E36" s="40">
        <v>0</v>
      </c>
      <c r="G36" s="40">
        <v>-8</v>
      </c>
      <c r="I36" s="40">
        <v>27</v>
      </c>
      <c r="K36" s="40">
        <v>33</v>
      </c>
    </row>
    <row r="37" spans="1:11" ht="14.1" customHeight="1" x14ac:dyDescent="0.25">
      <c r="A37" s="84" t="s">
        <v>34</v>
      </c>
      <c r="B37" s="80"/>
      <c r="C37" s="40">
        <v>0</v>
      </c>
      <c r="E37" s="40">
        <v>1</v>
      </c>
      <c r="G37" s="40">
        <v>0</v>
      </c>
      <c r="I37" s="40">
        <v>1</v>
      </c>
      <c r="K37" s="40">
        <v>7</v>
      </c>
    </row>
    <row r="38" spans="1:11" ht="14.1" customHeight="1" x14ac:dyDescent="0.25">
      <c r="A38" s="84" t="s">
        <v>35</v>
      </c>
      <c r="B38" s="80"/>
      <c r="C38" s="42">
        <v>15</v>
      </c>
      <c r="E38" s="42">
        <v>10</v>
      </c>
      <c r="G38" s="42">
        <v>6</v>
      </c>
      <c r="I38" s="42">
        <v>71</v>
      </c>
      <c r="K38" s="42">
        <v>13</v>
      </c>
    </row>
    <row r="39" spans="1:11" ht="14.1" customHeight="1" x14ac:dyDescent="0.25">
      <c r="A39" s="83" t="s">
        <v>36</v>
      </c>
      <c r="B39" s="80"/>
      <c r="C39" s="44">
        <f>SUM(C34:C38)+C33</f>
        <v>215</v>
      </c>
      <c r="E39" s="44">
        <f>SUM(E34:E38)+E33</f>
        <v>239</v>
      </c>
      <c r="G39" s="44">
        <f>SUM(G34:G38)+G33</f>
        <v>209</v>
      </c>
      <c r="I39" s="44">
        <f>SUM(I34:I38)+I33</f>
        <v>787</v>
      </c>
      <c r="K39" s="44">
        <f>SUM(K34:K38)+K33</f>
        <v>736</v>
      </c>
    </row>
    <row r="40" spans="1:11" ht="14.1" customHeight="1" x14ac:dyDescent="0.25">
      <c r="A40" s="84" t="s">
        <v>37</v>
      </c>
      <c r="B40" s="80"/>
      <c r="C40" s="42">
        <v>65</v>
      </c>
      <c r="E40" s="42">
        <v>65</v>
      </c>
      <c r="G40" s="42">
        <v>46</v>
      </c>
      <c r="I40" s="42">
        <v>201</v>
      </c>
      <c r="K40" s="42">
        <v>234</v>
      </c>
    </row>
    <row r="41" spans="1:11" ht="14.1" customHeight="1" x14ac:dyDescent="0.25">
      <c r="A41" s="80"/>
      <c r="B41" s="80"/>
      <c r="C41" s="48"/>
      <c r="E41" s="48"/>
      <c r="G41" s="48"/>
      <c r="I41" s="70"/>
      <c r="K41" s="70"/>
    </row>
    <row r="42" spans="1:11" ht="14.1" customHeight="1" x14ac:dyDescent="0.25">
      <c r="A42" s="83" t="s">
        <v>38</v>
      </c>
      <c r="B42" s="80"/>
      <c r="C42" s="71">
        <f>C39-C40</f>
        <v>150</v>
      </c>
      <c r="E42" s="71">
        <f>E39-E40</f>
        <v>174</v>
      </c>
      <c r="G42" s="71">
        <f>G39-G40</f>
        <v>163</v>
      </c>
      <c r="I42" s="42">
        <f>I39-I40</f>
        <v>586</v>
      </c>
      <c r="K42" s="72">
        <f>K39-K40</f>
        <v>502</v>
      </c>
    </row>
    <row r="43" spans="1:11" ht="14.1" customHeight="1" x14ac:dyDescent="0.25">
      <c r="A43" s="80"/>
      <c r="B43" s="80"/>
      <c r="C43" s="46"/>
      <c r="E43" s="46"/>
      <c r="G43" s="46"/>
      <c r="I43" s="48"/>
      <c r="K43" s="48"/>
    </row>
    <row r="44" spans="1:11" ht="14.1" customHeight="1" x14ac:dyDescent="0.25">
      <c r="A44" s="83" t="s">
        <v>39</v>
      </c>
      <c r="B44" s="80"/>
    </row>
    <row r="45" spans="1:11" ht="14.1" customHeight="1" x14ac:dyDescent="0.25">
      <c r="A45" s="84" t="s">
        <v>40</v>
      </c>
      <c r="B45" s="80"/>
      <c r="C45" s="73">
        <f>C42/C51</f>
        <v>0.91296409007912349</v>
      </c>
      <c r="E45" s="73">
        <f>E42/E51</f>
        <v>1.0507246376811594</v>
      </c>
      <c r="G45" s="73">
        <f>G42/G51</f>
        <v>0.99269183922046289</v>
      </c>
      <c r="I45" s="74" t="e">
        <f>I42/I51-0.01</f>
        <v>#DIV/0!</v>
      </c>
      <c r="K45" s="75">
        <f>K42/K51</f>
        <v>3.031400966183575</v>
      </c>
    </row>
    <row r="46" spans="1:11" ht="14.1" customHeight="1" x14ac:dyDescent="0.25">
      <c r="A46" s="84" t="s">
        <v>41</v>
      </c>
      <c r="B46" s="80"/>
      <c r="C46" s="76">
        <f>C42/C52</f>
        <v>0.89820359281437123</v>
      </c>
      <c r="E46" s="76">
        <f>E42/E52</f>
        <v>1.0419161676646707</v>
      </c>
      <c r="G46" s="76">
        <f>G42/G52</f>
        <v>0.97429766885833824</v>
      </c>
      <c r="I46" s="75">
        <f>I42/I52</f>
        <v>3.5089820359281436</v>
      </c>
      <c r="K46" s="75">
        <f>K42/K52</f>
        <v>2.9898749255509229</v>
      </c>
    </row>
    <row r="47" spans="1:11" ht="14.1" customHeight="1" x14ac:dyDescent="0.25">
      <c r="A47" s="84" t="s">
        <v>42</v>
      </c>
      <c r="B47" s="80"/>
      <c r="C47" s="76">
        <v>0.47</v>
      </c>
      <c r="E47" s="76">
        <v>0.47</v>
      </c>
      <c r="G47" s="76">
        <v>0.44</v>
      </c>
      <c r="I47" s="75">
        <v>1.38</v>
      </c>
      <c r="K47" s="75">
        <v>1.26</v>
      </c>
    </row>
    <row r="48" spans="1:11" ht="14.1" customHeight="1" x14ac:dyDescent="0.25">
      <c r="A48" s="80"/>
      <c r="B48" s="80"/>
      <c r="C48" s="46"/>
      <c r="E48" s="46"/>
      <c r="G48" s="46"/>
      <c r="I48" s="77"/>
      <c r="K48" s="77"/>
    </row>
    <row r="49" spans="1:11" ht="14.1" customHeight="1" x14ac:dyDescent="0.25">
      <c r="A49" s="83" t="s">
        <v>43</v>
      </c>
      <c r="B49" s="80"/>
    </row>
    <row r="50" spans="1:11" ht="14.1" customHeight="1" x14ac:dyDescent="0.25">
      <c r="A50" s="83" t="s">
        <v>44</v>
      </c>
      <c r="B50" s="80"/>
    </row>
    <row r="51" spans="1:11" ht="14.1" customHeight="1" x14ac:dyDescent="0.25">
      <c r="A51" s="84" t="s">
        <v>45</v>
      </c>
      <c r="B51" s="80"/>
      <c r="C51" s="65">
        <v>164.3</v>
      </c>
      <c r="E51" s="65">
        <v>165.6</v>
      </c>
      <c r="G51" s="65">
        <v>164.2</v>
      </c>
      <c r="I51" s="65">
        <v>0</v>
      </c>
      <c r="K51" s="65">
        <v>165.6</v>
      </c>
    </row>
    <row r="52" spans="1:11" ht="14.1" customHeight="1" x14ac:dyDescent="0.25">
      <c r="A52" s="84" t="s">
        <v>46</v>
      </c>
      <c r="B52" s="80"/>
      <c r="C52" s="65">
        <v>167</v>
      </c>
      <c r="E52" s="65">
        <v>167</v>
      </c>
      <c r="G52" s="65">
        <v>167.3</v>
      </c>
      <c r="I52" s="65">
        <v>167</v>
      </c>
      <c r="K52" s="65">
        <v>167.9</v>
      </c>
    </row>
    <row r="53" spans="1:11" ht="14.1" customHeight="1" x14ac:dyDescent="0.25"/>
    <row r="54" spans="1:11" ht="14.1" customHeight="1" x14ac:dyDescent="0.25"/>
    <row r="55" spans="1:11" ht="14.1" customHeight="1" x14ac:dyDescent="0.25"/>
    <row r="56" spans="1:11" ht="14.1" customHeight="1" x14ac:dyDescent="0.25"/>
    <row r="57" spans="1:11" ht="14.1" customHeight="1" x14ac:dyDescent="0.25"/>
    <row r="58" spans="1:11" ht="14.1" customHeight="1" x14ac:dyDescent="0.25"/>
    <row r="59" spans="1:11" ht="14.1" customHeight="1" x14ac:dyDescent="0.25"/>
    <row r="60" spans="1:11" ht="14.1" customHeight="1" x14ac:dyDescent="0.25"/>
    <row r="61" spans="1:11" ht="14.1" customHeight="1" x14ac:dyDescent="0.25"/>
    <row r="62" spans="1:11" ht="14.1" customHeight="1" x14ac:dyDescent="0.25"/>
    <row r="63" spans="1:11" ht="14.1" customHeight="1" x14ac:dyDescent="0.25"/>
    <row r="64" spans="1:11"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sheetData>
  <mergeCells count="52">
    <mergeCell ref="A51:B51"/>
    <mergeCell ref="A52:B52"/>
    <mergeCell ref="A44:B44"/>
    <mergeCell ref="A45:B45"/>
    <mergeCell ref="A46:B46"/>
    <mergeCell ref="A47:B47"/>
    <mergeCell ref="A48:B48"/>
    <mergeCell ref="A41:B41"/>
    <mergeCell ref="A42:B42"/>
    <mergeCell ref="A43:B43"/>
    <mergeCell ref="A49:B49"/>
    <mergeCell ref="A50:B50"/>
    <mergeCell ref="A36:B36"/>
    <mergeCell ref="A37:B37"/>
    <mergeCell ref="A38:B38"/>
    <mergeCell ref="A39:B39"/>
    <mergeCell ref="A40:B40"/>
    <mergeCell ref="A30:B30"/>
    <mergeCell ref="A31:B31"/>
    <mergeCell ref="A33:B33"/>
    <mergeCell ref="A34:B34"/>
    <mergeCell ref="A35:B35"/>
    <mergeCell ref="A25:B25"/>
    <mergeCell ref="A26:B26"/>
    <mergeCell ref="A27:B27"/>
    <mergeCell ref="A28:B28"/>
    <mergeCell ref="A29:B29"/>
    <mergeCell ref="A20:B20"/>
    <mergeCell ref="A21:B21"/>
    <mergeCell ref="A22:B22"/>
    <mergeCell ref="A23:B23"/>
    <mergeCell ref="A24:B24"/>
    <mergeCell ref="A14:B14"/>
    <mergeCell ref="A15:B15"/>
    <mergeCell ref="A16:B16"/>
    <mergeCell ref="A17:B17"/>
    <mergeCell ref="A18:B18"/>
    <mergeCell ref="A9:B9"/>
    <mergeCell ref="A10:B10"/>
    <mergeCell ref="A11:B11"/>
    <mergeCell ref="A12:B12"/>
    <mergeCell ref="A13:B13"/>
    <mergeCell ref="A2:K2"/>
    <mergeCell ref="A1:K1"/>
    <mergeCell ref="I6:K6"/>
    <mergeCell ref="A5:B5"/>
    <mergeCell ref="A6:B6"/>
    <mergeCell ref="A7:B7"/>
    <mergeCell ref="A8:B8"/>
    <mergeCell ref="C6:G6"/>
    <mergeCell ref="A4:K4"/>
    <mergeCell ref="A3:K3"/>
  </mergeCells>
  <pageMargins left="0.75" right="0.75" top="1" bottom="1" header="0.5" footer="0.5"/>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showRuler="0" topLeftCell="A28" workbookViewId="0">
      <selection activeCell="A45" sqref="A45:D45"/>
    </sheetView>
  </sheetViews>
  <sheetFormatPr defaultColWidth="13.33203125" defaultRowHeight="13.2" x14ac:dyDescent="0.25"/>
  <cols>
    <col min="1" max="1" width="3.109375" customWidth="1"/>
    <col min="2" max="2" width="3.6640625" customWidth="1"/>
    <col min="3" max="3" width="1.5546875" customWidth="1"/>
    <col min="4" max="4" width="69.5546875" customWidth="1"/>
    <col min="5" max="5" width="18.109375" customWidth="1"/>
    <col min="6" max="6" width="1.6640625" customWidth="1"/>
    <col min="7" max="7" width="18.109375" customWidth="1"/>
    <col min="8" max="8" width="1.6640625" customWidth="1"/>
    <col min="9" max="9" width="18.109375" customWidth="1"/>
    <col min="10" max="10" width="1.6640625" customWidth="1"/>
    <col min="11" max="11" width="20.109375" hidden="1" customWidth="1"/>
    <col min="12" max="12" width="2.6640625" hidden="1" customWidth="1"/>
    <col min="13" max="13" width="20.109375" hidden="1" customWidth="1"/>
    <col min="14" max="24" width="20.109375" customWidth="1"/>
  </cols>
  <sheetData>
    <row r="1" spans="1:13" ht="16.649999999999999" customHeight="1" x14ac:dyDescent="0.25">
      <c r="A1" s="87" t="s">
        <v>0</v>
      </c>
      <c r="B1" s="86"/>
      <c r="C1" s="86"/>
      <c r="D1" s="86"/>
      <c r="E1" s="86"/>
      <c r="F1" s="86"/>
      <c r="G1" s="86"/>
      <c r="H1" s="86"/>
      <c r="I1" s="86"/>
      <c r="J1" s="86"/>
      <c r="K1" s="86"/>
      <c r="L1" s="86"/>
      <c r="M1" s="86"/>
    </row>
    <row r="2" spans="1:13" ht="16.649999999999999" customHeight="1" x14ac:dyDescent="0.25">
      <c r="A2" s="87" t="s">
        <v>47</v>
      </c>
      <c r="B2" s="86"/>
      <c r="C2" s="86"/>
      <c r="D2" s="86"/>
      <c r="E2" s="86"/>
      <c r="F2" s="86"/>
      <c r="G2" s="86"/>
      <c r="H2" s="86"/>
      <c r="I2" s="86"/>
      <c r="J2" s="86"/>
      <c r="K2" s="86"/>
      <c r="L2" s="86"/>
      <c r="M2" s="86"/>
    </row>
    <row r="3" spans="1:13" ht="16.649999999999999" customHeight="1" x14ac:dyDescent="0.25">
      <c r="A3" s="87" t="s">
        <v>48</v>
      </c>
      <c r="B3" s="86"/>
      <c r="C3" s="86"/>
      <c r="D3" s="86"/>
      <c r="E3" s="86"/>
      <c r="F3" s="86"/>
      <c r="G3" s="86"/>
      <c r="H3" s="86"/>
      <c r="I3" s="86"/>
      <c r="J3" s="86"/>
      <c r="K3" s="86"/>
      <c r="L3" s="86"/>
      <c r="M3" s="86"/>
    </row>
    <row r="4" spans="1:13" ht="16.649999999999999" customHeight="1" x14ac:dyDescent="0.25">
      <c r="A4" s="87" t="s">
        <v>3</v>
      </c>
      <c r="B4" s="86"/>
      <c r="C4" s="86"/>
      <c r="D4" s="86"/>
      <c r="E4" s="86"/>
      <c r="F4" s="86"/>
      <c r="G4" s="86"/>
      <c r="H4" s="86"/>
      <c r="I4" s="86"/>
      <c r="J4" s="86"/>
      <c r="K4" s="86"/>
      <c r="L4" s="86"/>
      <c r="M4" s="86"/>
    </row>
    <row r="5" spans="1:13" ht="16.649999999999999" customHeight="1" x14ac:dyDescent="0.25"/>
    <row r="6" spans="1:13" ht="16.649999999999999" customHeight="1" x14ac:dyDescent="0.25">
      <c r="E6" s="85" t="s">
        <v>49</v>
      </c>
      <c r="F6" s="86"/>
      <c r="G6" s="86"/>
      <c r="H6" s="86"/>
      <c r="I6" s="86"/>
      <c r="K6" s="85" t="s">
        <v>5</v>
      </c>
      <c r="L6" s="86"/>
      <c r="M6" s="86"/>
    </row>
    <row r="7" spans="1:13" ht="16.649999999999999" customHeight="1" x14ac:dyDescent="0.25">
      <c r="E7" s="1">
        <v>43738</v>
      </c>
      <c r="F7" s="9"/>
      <c r="G7" s="1">
        <v>43646</v>
      </c>
      <c r="H7" s="9"/>
      <c r="I7" s="1">
        <v>43373</v>
      </c>
      <c r="K7" s="1">
        <v>43738</v>
      </c>
      <c r="L7" s="9"/>
      <c r="M7" s="1" t="s">
        <v>6</v>
      </c>
    </row>
    <row r="8" spans="1:13" ht="16.649999999999999" customHeight="1" x14ac:dyDescent="0.25">
      <c r="E8" s="2">
        <v>43738</v>
      </c>
      <c r="G8" s="2">
        <v>43646</v>
      </c>
      <c r="H8" s="11"/>
      <c r="I8" s="2">
        <v>43373</v>
      </c>
      <c r="K8" s="2">
        <v>43738</v>
      </c>
      <c r="M8" s="2" t="s">
        <v>6</v>
      </c>
    </row>
    <row r="9" spans="1:13" ht="16.649999999999999" customHeight="1" x14ac:dyDescent="0.25">
      <c r="A9" s="89" t="s">
        <v>50</v>
      </c>
      <c r="B9" s="86"/>
      <c r="C9" s="86"/>
      <c r="D9" s="86"/>
      <c r="E9" s="9"/>
      <c r="G9" s="9"/>
      <c r="I9" s="9"/>
      <c r="K9" s="9"/>
      <c r="M9" s="9"/>
    </row>
    <row r="10" spans="1:13" ht="16.649999999999999" customHeight="1" x14ac:dyDescent="0.25">
      <c r="B10" s="89" t="s">
        <v>51</v>
      </c>
      <c r="C10" s="86"/>
      <c r="D10" s="86"/>
      <c r="E10" s="4">
        <v>209</v>
      </c>
      <c r="G10" s="4">
        <v>203</v>
      </c>
      <c r="I10" s="4">
        <v>190</v>
      </c>
      <c r="K10" s="4">
        <v>605</v>
      </c>
      <c r="M10" s="4">
        <v>621</v>
      </c>
    </row>
    <row r="11" spans="1:13" ht="16.649999999999999" customHeight="1" x14ac:dyDescent="0.25">
      <c r="B11" s="88" t="s">
        <v>9</v>
      </c>
      <c r="C11" s="86"/>
      <c r="D11" s="86"/>
    </row>
    <row r="12" spans="1:13" ht="16.649999999999999" customHeight="1" x14ac:dyDescent="0.25">
      <c r="D12" s="3" t="s">
        <v>10</v>
      </c>
      <c r="E12" s="5">
        <v>-121</v>
      </c>
      <c r="G12" s="5">
        <v>-119</v>
      </c>
      <c r="I12" s="5">
        <v>-115</v>
      </c>
      <c r="K12" s="5">
        <v>-353</v>
      </c>
      <c r="M12" s="5">
        <v>-370</v>
      </c>
    </row>
    <row r="13" spans="1:13" ht="16.649999999999999" customHeight="1" x14ac:dyDescent="0.25">
      <c r="D13" s="3" t="s">
        <v>11</v>
      </c>
      <c r="E13" s="6">
        <v>-13</v>
      </c>
      <c r="G13" s="6">
        <v>-12</v>
      </c>
      <c r="I13" s="6">
        <v>-7</v>
      </c>
      <c r="K13" s="6">
        <v>-33</v>
      </c>
      <c r="M13" s="6">
        <v>-34</v>
      </c>
    </row>
    <row r="14" spans="1:13" ht="16.649999999999999" customHeight="1" x14ac:dyDescent="0.25">
      <c r="C14" s="89" t="s">
        <v>52</v>
      </c>
      <c r="D14" s="86"/>
      <c r="E14" s="7">
        <f>SUM(E10:E13)</f>
        <v>75</v>
      </c>
      <c r="G14" s="7">
        <f>SUM(G10:G13)</f>
        <v>72</v>
      </c>
      <c r="I14" s="7">
        <f>SUM(I10:I13)</f>
        <v>68</v>
      </c>
      <c r="K14" s="7">
        <f>SUM(K10:K13)</f>
        <v>219</v>
      </c>
      <c r="M14" s="7">
        <f>SUM(M10:M13)</f>
        <v>217</v>
      </c>
    </row>
    <row r="15" spans="1:13" ht="7.5" customHeight="1" x14ac:dyDescent="0.25"/>
    <row r="16" spans="1:13" ht="16.649999999999999" customHeight="1" x14ac:dyDescent="0.25">
      <c r="B16" s="89" t="s">
        <v>53</v>
      </c>
      <c r="C16" s="86"/>
      <c r="D16" s="86"/>
      <c r="E16" s="5">
        <v>392</v>
      </c>
      <c r="G16" s="5">
        <v>372</v>
      </c>
      <c r="I16" s="5">
        <v>303</v>
      </c>
      <c r="K16" s="5">
        <v>1117</v>
      </c>
      <c r="M16" s="5">
        <v>1056</v>
      </c>
    </row>
    <row r="17" spans="1:13" ht="16.649999999999999" customHeight="1" x14ac:dyDescent="0.25">
      <c r="B17" s="88" t="s">
        <v>9</v>
      </c>
      <c r="C17" s="86"/>
      <c r="D17" s="86"/>
    </row>
    <row r="18" spans="1:13" ht="16.649999999999999" customHeight="1" x14ac:dyDescent="0.25">
      <c r="D18" s="3" t="s">
        <v>10</v>
      </c>
      <c r="E18" s="5">
        <v>-227</v>
      </c>
      <c r="G18" s="5">
        <v>-211</v>
      </c>
      <c r="I18" s="5">
        <v>-176</v>
      </c>
      <c r="K18" s="5">
        <v>-657</v>
      </c>
      <c r="M18" s="5">
        <v>-571</v>
      </c>
    </row>
    <row r="19" spans="1:13" ht="16.649999999999999" customHeight="1" x14ac:dyDescent="0.25">
      <c r="D19" s="3" t="s">
        <v>11</v>
      </c>
      <c r="E19" s="6">
        <v>-102</v>
      </c>
      <c r="G19" s="6">
        <v>-95</v>
      </c>
      <c r="I19" s="6">
        <v>-64</v>
      </c>
      <c r="K19" s="6">
        <v>-262</v>
      </c>
      <c r="M19" s="6">
        <v>-276</v>
      </c>
    </row>
    <row r="20" spans="1:13" ht="16.649999999999999" customHeight="1" x14ac:dyDescent="0.25">
      <c r="C20" s="89" t="s">
        <v>54</v>
      </c>
      <c r="D20" s="86"/>
      <c r="E20" s="7">
        <f>SUM(E16:E19)</f>
        <v>63</v>
      </c>
      <c r="G20" s="7">
        <f>SUM(G16:G19)</f>
        <v>66</v>
      </c>
      <c r="I20" s="7">
        <f>SUM(I16:I19)</f>
        <v>63</v>
      </c>
      <c r="K20" s="7">
        <f>SUM(K16:K19)</f>
        <v>198</v>
      </c>
      <c r="M20" s="7">
        <f>SUM(M16:M19)</f>
        <v>209</v>
      </c>
    </row>
    <row r="21" spans="1:13" ht="9.15" customHeight="1" x14ac:dyDescent="0.25"/>
    <row r="22" spans="1:13" ht="16.649999999999999" customHeight="1" x14ac:dyDescent="0.25">
      <c r="B22" s="89" t="s">
        <v>55</v>
      </c>
      <c r="C22" s="86"/>
      <c r="D22" s="86"/>
      <c r="E22" s="5">
        <v>17</v>
      </c>
      <c r="G22" s="5">
        <v>17</v>
      </c>
      <c r="I22" s="5">
        <v>21</v>
      </c>
      <c r="K22" s="5">
        <v>54</v>
      </c>
      <c r="M22" s="5">
        <v>71</v>
      </c>
    </row>
    <row r="23" spans="1:13" ht="16.649999999999999" customHeight="1" x14ac:dyDescent="0.25">
      <c r="B23" s="88" t="s">
        <v>9</v>
      </c>
      <c r="C23" s="86"/>
      <c r="D23" s="86"/>
    </row>
    <row r="24" spans="1:13" ht="16.649999999999999" customHeight="1" x14ac:dyDescent="0.25">
      <c r="D24" s="3" t="s">
        <v>10</v>
      </c>
      <c r="E24" s="5">
        <v>-1</v>
      </c>
      <c r="G24" s="5">
        <v>-1</v>
      </c>
      <c r="I24" s="5">
        <v>-2</v>
      </c>
      <c r="K24" s="5">
        <v>-2</v>
      </c>
      <c r="M24" s="5">
        <v>-6</v>
      </c>
    </row>
    <row r="25" spans="1:13" ht="16.649999999999999" customHeight="1" x14ac:dyDescent="0.25">
      <c r="D25" s="3" t="s">
        <v>11</v>
      </c>
      <c r="E25" s="6">
        <v>0</v>
      </c>
      <c r="G25" s="6">
        <v>0</v>
      </c>
      <c r="I25" s="6">
        <v>0</v>
      </c>
      <c r="K25" s="6">
        <v>-1</v>
      </c>
      <c r="M25" s="6">
        <v>-2</v>
      </c>
    </row>
    <row r="26" spans="1:13" ht="16.649999999999999" customHeight="1" x14ac:dyDescent="0.25">
      <c r="C26" s="89" t="s">
        <v>56</v>
      </c>
      <c r="D26" s="86"/>
      <c r="E26" s="7">
        <f>SUM(E22:E25)</f>
        <v>16</v>
      </c>
      <c r="G26" s="7">
        <f>SUM(G22:G25)</f>
        <v>16</v>
      </c>
      <c r="I26" s="7">
        <f>SUM(I22:I25)</f>
        <v>19</v>
      </c>
      <c r="K26" s="7">
        <f>SUM(K22:K25)</f>
        <v>51</v>
      </c>
      <c r="M26" s="7">
        <f>SUM(M22:M25)</f>
        <v>63</v>
      </c>
    </row>
    <row r="27" spans="1:13" ht="6.6" customHeight="1" x14ac:dyDescent="0.25"/>
    <row r="28" spans="1:13" ht="16.649999999999999" customHeight="1" x14ac:dyDescent="0.25">
      <c r="B28" s="89" t="s">
        <v>57</v>
      </c>
      <c r="C28" s="86"/>
      <c r="D28" s="86"/>
      <c r="E28" s="6">
        <v>72</v>
      </c>
      <c r="G28" s="6">
        <v>73</v>
      </c>
      <c r="I28" s="6">
        <v>72</v>
      </c>
      <c r="K28" s="8">
        <v>219</v>
      </c>
      <c r="M28" s="8">
        <v>220</v>
      </c>
    </row>
    <row r="29" spans="1:13" ht="16.649999999999999" customHeight="1" x14ac:dyDescent="0.25">
      <c r="C29" s="89" t="s">
        <v>212</v>
      </c>
      <c r="D29" s="86"/>
      <c r="E29" s="8">
        <f>E28+E26+E20+E14</f>
        <v>226</v>
      </c>
      <c r="G29" s="8">
        <f>G28+G26+G20+G14</f>
        <v>227</v>
      </c>
      <c r="I29" s="8">
        <f>I28+I26+I20+I14</f>
        <v>222</v>
      </c>
      <c r="K29" s="8">
        <f>K28+K26+K20+K14</f>
        <v>687</v>
      </c>
      <c r="M29" s="8">
        <f>M28+M26+M20+M14</f>
        <v>709</v>
      </c>
    </row>
    <row r="30" spans="1:13" ht="16.649999999999999" customHeight="1" x14ac:dyDescent="0.25">
      <c r="E30" s="9"/>
      <c r="G30" s="9"/>
      <c r="I30" s="9"/>
      <c r="K30" s="9"/>
      <c r="M30" s="9"/>
    </row>
    <row r="31" spans="1:13" ht="16.649999999999999" customHeight="1" x14ac:dyDescent="0.25">
      <c r="A31" s="89" t="s">
        <v>58</v>
      </c>
      <c r="B31" s="86"/>
      <c r="C31" s="86"/>
      <c r="D31" s="86"/>
    </row>
    <row r="32" spans="1:13" ht="16.649999999999999" customHeight="1" x14ac:dyDescent="0.25">
      <c r="B32" s="89" t="s">
        <v>59</v>
      </c>
      <c r="C32" s="86"/>
      <c r="D32" s="86"/>
      <c r="E32" s="5">
        <v>50</v>
      </c>
      <c r="G32" s="5">
        <v>49</v>
      </c>
      <c r="I32" s="5">
        <v>49</v>
      </c>
      <c r="K32" s="5">
        <v>149</v>
      </c>
      <c r="M32" s="5">
        <v>147</v>
      </c>
    </row>
    <row r="33" spans="1:13" ht="16.649999999999999" customHeight="1" x14ac:dyDescent="0.25">
      <c r="B33" s="89" t="s">
        <v>60</v>
      </c>
      <c r="C33" s="86"/>
      <c r="D33" s="86"/>
      <c r="E33" s="6">
        <v>74</v>
      </c>
      <c r="G33" s="6">
        <v>74</v>
      </c>
      <c r="I33" s="6">
        <v>72</v>
      </c>
      <c r="K33" s="6">
        <v>219</v>
      </c>
      <c r="M33" s="6">
        <v>217</v>
      </c>
    </row>
    <row r="34" spans="1:13" ht="16.649999999999999" customHeight="1" x14ac:dyDescent="0.25">
      <c r="C34" s="89" t="s">
        <v>61</v>
      </c>
      <c r="D34" s="86"/>
      <c r="E34" s="8">
        <f>SUM(E32:E33)</f>
        <v>124</v>
      </c>
      <c r="G34" s="8">
        <f>SUM(G32:G33)</f>
        <v>123</v>
      </c>
      <c r="I34" s="8">
        <f>SUM(I32:I33)</f>
        <v>121</v>
      </c>
      <c r="K34" s="8">
        <f>SUM(K32:K33)</f>
        <v>368</v>
      </c>
      <c r="M34" s="8">
        <f>SUM(M32:M33)</f>
        <v>364</v>
      </c>
    </row>
    <row r="35" spans="1:13" ht="16.649999999999999" customHeight="1" x14ac:dyDescent="0.25">
      <c r="E35" s="9"/>
      <c r="G35" s="9"/>
      <c r="I35" s="9"/>
      <c r="K35" s="9"/>
      <c r="M35" s="9"/>
    </row>
    <row r="36" spans="1:13" ht="16.649999999999999" customHeight="1" x14ac:dyDescent="0.25">
      <c r="A36" s="89" t="s">
        <v>62</v>
      </c>
      <c r="B36" s="86"/>
      <c r="C36" s="86"/>
      <c r="D36" s="86"/>
    </row>
    <row r="37" spans="1:13" ht="16.649999999999999" customHeight="1" x14ac:dyDescent="0.25">
      <c r="B37" s="89" t="s">
        <v>63</v>
      </c>
      <c r="C37" s="86"/>
      <c r="D37" s="86"/>
      <c r="E37" s="5">
        <v>102</v>
      </c>
      <c r="G37" s="5">
        <v>100</v>
      </c>
      <c r="I37" s="5">
        <v>95</v>
      </c>
      <c r="K37" s="5">
        <v>302</v>
      </c>
      <c r="M37" s="5">
        <v>293</v>
      </c>
    </row>
    <row r="38" spans="1:13" ht="16.649999999999999" customHeight="1" x14ac:dyDescent="0.25">
      <c r="B38" s="89" t="s">
        <v>64</v>
      </c>
      <c r="C38" s="86"/>
      <c r="D38" s="86"/>
      <c r="E38" s="5">
        <v>56</v>
      </c>
      <c r="G38" s="5">
        <v>55</v>
      </c>
      <c r="I38" s="5">
        <v>52</v>
      </c>
      <c r="K38" s="5">
        <v>166</v>
      </c>
      <c r="M38" s="5">
        <v>152</v>
      </c>
    </row>
    <row r="39" spans="1:13" ht="16.649999999999999" customHeight="1" x14ac:dyDescent="0.25">
      <c r="B39" s="89" t="s">
        <v>65</v>
      </c>
      <c r="C39" s="86"/>
      <c r="D39" s="86"/>
      <c r="E39" s="6">
        <v>40</v>
      </c>
      <c r="G39" s="6">
        <v>39</v>
      </c>
      <c r="I39" s="6">
        <v>32</v>
      </c>
      <c r="K39" s="6">
        <v>117</v>
      </c>
      <c r="M39" s="6">
        <v>83</v>
      </c>
    </row>
    <row r="40" spans="1:13" ht="16.649999999999999" customHeight="1" x14ac:dyDescent="0.25">
      <c r="C40" s="89" t="s">
        <v>66</v>
      </c>
      <c r="D40" s="86"/>
      <c r="E40" s="8">
        <f>SUM(E37:E39)</f>
        <v>198</v>
      </c>
      <c r="G40" s="8">
        <f>SUM(G37:G39)</f>
        <v>194</v>
      </c>
      <c r="I40" s="8">
        <f>SUM(I37:I39)</f>
        <v>179</v>
      </c>
      <c r="K40" s="8">
        <f>SUM(K37:K39)</f>
        <v>585</v>
      </c>
      <c r="M40" s="8">
        <f>SUM(M37:M39)</f>
        <v>528</v>
      </c>
    </row>
    <row r="41" spans="1:13" ht="16.649999999999999" customHeight="1" x14ac:dyDescent="0.25">
      <c r="E41" s="9"/>
      <c r="G41" s="9"/>
      <c r="I41" s="9"/>
      <c r="K41" s="9"/>
      <c r="M41" s="9"/>
    </row>
    <row r="42" spans="1:13" ht="16.649999999999999" customHeight="1" x14ac:dyDescent="0.25">
      <c r="A42" s="89" t="s">
        <v>67</v>
      </c>
      <c r="B42" s="86"/>
      <c r="C42" s="86"/>
      <c r="D42" s="86"/>
      <c r="E42" s="5">
        <v>84</v>
      </c>
      <c r="G42" s="5">
        <v>79</v>
      </c>
      <c r="I42" s="5">
        <v>68</v>
      </c>
      <c r="K42" s="5">
        <v>239</v>
      </c>
      <c r="M42" s="5">
        <v>194</v>
      </c>
    </row>
    <row r="43" spans="1:13" s="30" customFormat="1" ht="16.649999999999999" customHeight="1" x14ac:dyDescent="0.25">
      <c r="A43" s="31"/>
      <c r="E43" s="5"/>
      <c r="G43" s="5"/>
      <c r="I43" s="5"/>
      <c r="K43" s="5"/>
      <c r="M43" s="5"/>
    </row>
    <row r="44" spans="1:13" ht="16.649999999999999" customHeight="1" x14ac:dyDescent="0.25">
      <c r="A44" s="89" t="s">
        <v>68</v>
      </c>
      <c r="B44" s="86"/>
      <c r="C44" s="86"/>
      <c r="D44" s="86"/>
      <c r="E44" s="6">
        <v>0</v>
      </c>
      <c r="G44" s="6">
        <v>0</v>
      </c>
      <c r="I44" s="6">
        <v>10</v>
      </c>
      <c r="K44" s="6">
        <v>10</v>
      </c>
      <c r="M44" s="6">
        <v>87</v>
      </c>
    </row>
    <row r="45" spans="1:13" ht="16.649999999999999" customHeight="1" x14ac:dyDescent="0.25">
      <c r="A45" s="89" t="s">
        <v>209</v>
      </c>
      <c r="B45" s="86"/>
      <c r="C45" s="86"/>
      <c r="D45" s="86"/>
      <c r="E45" s="12">
        <f>E42+E40+E34+E29+E44</f>
        <v>632</v>
      </c>
      <c r="G45" s="12">
        <f>G42+G40+G34+G29+G44</f>
        <v>623</v>
      </c>
      <c r="I45" s="12">
        <f>I42+I40+I34+I29+I44</f>
        <v>600</v>
      </c>
      <c r="K45" s="12">
        <f>K42+K40+K34+K29+K44</f>
        <v>1889</v>
      </c>
      <c r="M45" s="12">
        <f>M42+M40+M34+M29+M44</f>
        <v>1882</v>
      </c>
    </row>
    <row r="46" spans="1:13" ht="16.649999999999999" customHeight="1" x14ac:dyDescent="0.25">
      <c r="A46" s="89"/>
      <c r="B46" s="86"/>
      <c r="C46" s="86"/>
      <c r="D46" s="86"/>
      <c r="E46" s="10"/>
      <c r="G46" s="10"/>
      <c r="I46" s="10"/>
      <c r="K46" s="10"/>
      <c r="M46" s="10"/>
    </row>
    <row r="47" spans="1:13" ht="16.649999999999999" customHeight="1" x14ac:dyDescent="0.25"/>
    <row r="48" spans="1:13"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sheetData>
  <mergeCells count="31">
    <mergeCell ref="A46:D46"/>
    <mergeCell ref="C40:D40"/>
    <mergeCell ref="A42:D42"/>
    <mergeCell ref="A45:D45"/>
    <mergeCell ref="A44:D44"/>
    <mergeCell ref="C34:D34"/>
    <mergeCell ref="A36:D36"/>
    <mergeCell ref="B37:D37"/>
    <mergeCell ref="B38:D38"/>
    <mergeCell ref="B39:D39"/>
    <mergeCell ref="B28:D28"/>
    <mergeCell ref="A31:D31"/>
    <mergeCell ref="B32:D32"/>
    <mergeCell ref="C29:D29"/>
    <mergeCell ref="B33:D33"/>
    <mergeCell ref="C20:D20"/>
    <mergeCell ref="B17:D17"/>
    <mergeCell ref="B23:D23"/>
    <mergeCell ref="B22:D22"/>
    <mergeCell ref="C26:D26"/>
    <mergeCell ref="B11:D11"/>
    <mergeCell ref="B10:D10"/>
    <mergeCell ref="A9:D9"/>
    <mergeCell ref="C14:D14"/>
    <mergeCell ref="B16:D16"/>
    <mergeCell ref="E6:I6"/>
    <mergeCell ref="A3:M3"/>
    <mergeCell ref="A4:M4"/>
    <mergeCell ref="A1:M1"/>
    <mergeCell ref="A2:M2"/>
    <mergeCell ref="K6:M6"/>
  </mergeCells>
  <pageMargins left="0.75" right="0.75" top="1" bottom="1" header="0.5" footer="0.5"/>
  <pageSetup scale="6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
  <sheetViews>
    <sheetView workbookViewId="0">
      <pane xSplit="2" ySplit="7" topLeftCell="C8" activePane="bottomRight" state="frozen"/>
      <selection sqref="A1:K1"/>
      <selection pane="topRight" sqref="A1:K1"/>
      <selection pane="bottomLeft" sqref="A1:K1"/>
      <selection pane="bottomRight" activeCell="F17" sqref="F17"/>
    </sheetView>
  </sheetViews>
  <sheetFormatPr defaultColWidth="13.33203125" defaultRowHeight="13.2" x14ac:dyDescent="0.25"/>
  <cols>
    <col min="1" max="1" width="6.5546875" style="57" customWidth="1"/>
    <col min="2" max="2" width="44.5546875" style="57" customWidth="1"/>
    <col min="3" max="3" width="20.109375" style="57" customWidth="1"/>
    <col min="4" max="4" width="18" style="57" customWidth="1"/>
    <col min="5" max="5" width="1.88671875" style="57" customWidth="1"/>
    <col min="6" max="6" width="18" style="57" customWidth="1"/>
    <col min="7" max="23" width="20.109375" style="57" customWidth="1"/>
    <col min="24" max="16384" width="13.33203125" style="57"/>
  </cols>
  <sheetData>
    <row r="1" spans="1:6" ht="16.649999999999999" customHeight="1" x14ac:dyDescent="0.25">
      <c r="A1" s="82" t="s">
        <v>0</v>
      </c>
      <c r="B1" s="80"/>
      <c r="C1" s="80"/>
      <c r="D1" s="80"/>
      <c r="E1" s="80"/>
      <c r="F1" s="80"/>
    </row>
    <row r="2" spans="1:6" ht="16.649999999999999" customHeight="1" x14ac:dyDescent="0.25">
      <c r="A2" s="82" t="s">
        <v>69</v>
      </c>
      <c r="B2" s="80"/>
      <c r="C2" s="80"/>
      <c r="D2" s="80"/>
      <c r="E2" s="80"/>
      <c r="F2" s="80"/>
    </row>
    <row r="3" spans="1:6" ht="16.649999999999999" customHeight="1" x14ac:dyDescent="0.25">
      <c r="A3" s="82" t="s">
        <v>48</v>
      </c>
      <c r="B3" s="80"/>
      <c r="C3" s="80"/>
      <c r="D3" s="80"/>
      <c r="E3" s="80"/>
      <c r="F3" s="80"/>
    </row>
    <row r="4" spans="1:6" ht="16.649999999999999" customHeight="1" x14ac:dyDescent="0.25"/>
    <row r="5" spans="1:6" ht="16.649999999999999" customHeight="1" x14ac:dyDescent="0.25">
      <c r="D5" s="67">
        <v>43738</v>
      </c>
      <c r="F5" s="67">
        <v>43465</v>
      </c>
    </row>
    <row r="6" spans="1:6" ht="16.649999999999999" customHeight="1" x14ac:dyDescent="0.25">
      <c r="D6" s="60">
        <v>43738</v>
      </c>
      <c r="F6" s="60">
        <v>43465</v>
      </c>
    </row>
    <row r="7" spans="1:6" ht="16.649999999999999" customHeight="1" x14ac:dyDescent="0.25">
      <c r="A7" s="83" t="s">
        <v>70</v>
      </c>
      <c r="B7" s="80"/>
      <c r="D7" s="68" t="s">
        <v>3</v>
      </c>
      <c r="F7" s="48"/>
    </row>
    <row r="8" spans="1:6" ht="16.649999999999999" customHeight="1" x14ac:dyDescent="0.25">
      <c r="A8" s="84" t="s">
        <v>71</v>
      </c>
      <c r="B8" s="80"/>
    </row>
    <row r="9" spans="1:6" ht="16.649999999999999" customHeight="1" x14ac:dyDescent="0.25">
      <c r="B9" s="58" t="s">
        <v>72</v>
      </c>
      <c r="D9" s="47">
        <v>304</v>
      </c>
      <c r="F9" s="47">
        <v>545</v>
      </c>
    </row>
    <row r="10" spans="1:6" ht="16.649999999999999" customHeight="1" x14ac:dyDescent="0.25">
      <c r="B10" s="58" t="s">
        <v>73</v>
      </c>
      <c r="D10" s="40">
        <v>29</v>
      </c>
      <c r="F10" s="40">
        <v>41</v>
      </c>
    </row>
    <row r="11" spans="1:6" ht="16.649999999999999" customHeight="1" x14ac:dyDescent="0.25">
      <c r="B11" s="58" t="s">
        <v>74</v>
      </c>
      <c r="D11" s="40">
        <v>201</v>
      </c>
      <c r="F11" s="40">
        <v>268</v>
      </c>
    </row>
    <row r="12" spans="1:6" ht="16.649999999999999" customHeight="1" x14ac:dyDescent="0.25">
      <c r="B12" s="58" t="s">
        <v>75</v>
      </c>
      <c r="D12" s="40">
        <v>399</v>
      </c>
      <c r="F12" s="40">
        <v>384</v>
      </c>
    </row>
    <row r="13" spans="1:6" ht="16.649999999999999" customHeight="1" x14ac:dyDescent="0.25">
      <c r="B13" s="58" t="s">
        <v>76</v>
      </c>
      <c r="D13" s="40">
        <v>2422</v>
      </c>
      <c r="F13" s="40">
        <v>4742</v>
      </c>
    </row>
    <row r="14" spans="1:6" ht="16.649999999999999" customHeight="1" x14ac:dyDescent="0.25">
      <c r="B14" s="58" t="s">
        <v>77</v>
      </c>
      <c r="D14" s="42">
        <v>144</v>
      </c>
      <c r="F14" s="42">
        <v>390</v>
      </c>
    </row>
    <row r="15" spans="1:6" ht="16.649999999999999" hidden="1" customHeight="1" x14ac:dyDescent="0.25">
      <c r="B15" s="58" t="s">
        <v>78</v>
      </c>
      <c r="D15" s="43">
        <v>0</v>
      </c>
      <c r="F15" s="43">
        <v>0</v>
      </c>
    </row>
    <row r="16" spans="1:6" ht="16.649999999999999" customHeight="1" x14ac:dyDescent="0.25">
      <c r="A16" s="84" t="s">
        <v>79</v>
      </c>
      <c r="B16" s="80"/>
      <c r="D16" s="44">
        <f>SUM(D9:D14)</f>
        <v>3499</v>
      </c>
      <c r="F16" s="44">
        <f>SUM(F9:F14)</f>
        <v>6370</v>
      </c>
    </row>
    <row r="17" spans="1:6" ht="16.649999999999999" customHeight="1" x14ac:dyDescent="0.25">
      <c r="A17" s="84" t="s">
        <v>80</v>
      </c>
      <c r="B17" s="80"/>
      <c r="D17" s="40">
        <v>361</v>
      </c>
      <c r="F17" s="40">
        <v>376</v>
      </c>
    </row>
    <row r="18" spans="1:6" ht="16.649999999999999" customHeight="1" x14ac:dyDescent="0.25">
      <c r="A18" s="84" t="s">
        <v>81</v>
      </c>
      <c r="B18" s="80"/>
      <c r="D18" s="40">
        <v>6232</v>
      </c>
      <c r="F18" s="40">
        <v>6363</v>
      </c>
    </row>
    <row r="19" spans="1:6" ht="16.649999999999999" customHeight="1" x14ac:dyDescent="0.25">
      <c r="A19" s="84" t="s">
        <v>82</v>
      </c>
      <c r="B19" s="80"/>
      <c r="D19" s="40">
        <v>2239</v>
      </c>
      <c r="F19" s="40">
        <v>2300</v>
      </c>
    </row>
    <row r="20" spans="1:6" ht="16.649999999999999" customHeight="1" x14ac:dyDescent="0.25">
      <c r="A20" s="84" t="s">
        <v>83</v>
      </c>
      <c r="B20" s="80"/>
      <c r="D20" s="40">
        <v>346</v>
      </c>
      <c r="F20" s="40">
        <v>0</v>
      </c>
    </row>
    <row r="21" spans="1:6" ht="16.649999999999999" customHeight="1" x14ac:dyDescent="0.25">
      <c r="A21" s="84" t="s">
        <v>84</v>
      </c>
      <c r="B21" s="80"/>
      <c r="D21" s="42">
        <v>303</v>
      </c>
      <c r="F21" s="42">
        <v>291</v>
      </c>
    </row>
    <row r="22" spans="1:6" ht="16.649999999999999" customHeight="1" x14ac:dyDescent="0.25">
      <c r="A22" s="84" t="s">
        <v>85</v>
      </c>
      <c r="B22" s="80"/>
      <c r="D22" s="45">
        <f>SUM(D16:D21)</f>
        <v>12980</v>
      </c>
      <c r="F22" s="45">
        <f>SUM(F16:F21)</f>
        <v>15700</v>
      </c>
    </row>
    <row r="23" spans="1:6" ht="16.649999999999999" customHeight="1" x14ac:dyDescent="0.25">
      <c r="D23" s="46"/>
      <c r="F23" s="46"/>
    </row>
    <row r="24" spans="1:6" ht="16.649999999999999" customHeight="1" x14ac:dyDescent="0.25">
      <c r="A24" s="83" t="s">
        <v>86</v>
      </c>
      <c r="B24" s="80"/>
    </row>
    <row r="25" spans="1:6" ht="16.649999999999999" customHeight="1" x14ac:dyDescent="0.25">
      <c r="A25" s="84" t="s">
        <v>87</v>
      </c>
      <c r="B25" s="80"/>
    </row>
    <row r="26" spans="1:6" ht="16.649999999999999" customHeight="1" x14ac:dyDescent="0.25">
      <c r="B26" s="58" t="s">
        <v>88</v>
      </c>
      <c r="D26" s="47">
        <v>146</v>
      </c>
      <c r="F26" s="47">
        <v>198</v>
      </c>
    </row>
    <row r="27" spans="1:6" ht="16.649999999999999" customHeight="1" x14ac:dyDescent="0.25">
      <c r="B27" s="58" t="s">
        <v>89</v>
      </c>
      <c r="D27" s="40">
        <v>34</v>
      </c>
      <c r="F27" s="40">
        <v>109</v>
      </c>
    </row>
    <row r="28" spans="1:6" ht="16.649999999999999" customHeight="1" x14ac:dyDescent="0.25">
      <c r="B28" s="58" t="s">
        <v>90</v>
      </c>
      <c r="D28" s="40">
        <v>137</v>
      </c>
      <c r="F28" s="40">
        <v>199</v>
      </c>
    </row>
    <row r="29" spans="1:6" ht="16.649999999999999" customHeight="1" x14ac:dyDescent="0.25">
      <c r="B29" s="58" t="s">
        <v>91</v>
      </c>
      <c r="D29" s="40">
        <v>267</v>
      </c>
      <c r="F29" s="40">
        <v>194</v>
      </c>
    </row>
    <row r="30" spans="1:6" ht="16.649999999999999" customHeight="1" x14ac:dyDescent="0.25">
      <c r="B30" s="58" t="s">
        <v>92</v>
      </c>
      <c r="D30" s="40">
        <v>147</v>
      </c>
      <c r="F30" s="40">
        <v>253</v>
      </c>
    </row>
    <row r="31" spans="1:6" ht="16.649999999999999" customHeight="1" x14ac:dyDescent="0.25">
      <c r="B31" s="58" t="s">
        <v>76</v>
      </c>
      <c r="D31" s="40">
        <v>2422</v>
      </c>
      <c r="F31" s="40">
        <v>4742</v>
      </c>
    </row>
    <row r="32" spans="1:6" ht="16.649999999999999" customHeight="1" x14ac:dyDescent="0.25">
      <c r="B32" s="58" t="s">
        <v>93</v>
      </c>
      <c r="D32" s="42">
        <v>539</v>
      </c>
      <c r="F32" s="42">
        <v>875</v>
      </c>
    </row>
    <row r="33" spans="1:6" ht="16.649999999999999" hidden="1" customHeight="1" x14ac:dyDescent="0.25">
      <c r="B33" s="58" t="s">
        <v>94</v>
      </c>
      <c r="D33" s="43">
        <v>0</v>
      </c>
      <c r="F33" s="43">
        <v>0</v>
      </c>
    </row>
    <row r="34" spans="1:6" ht="16.649999999999999" customHeight="1" x14ac:dyDescent="0.25">
      <c r="A34" s="84" t="s">
        <v>95</v>
      </c>
      <c r="B34" s="80"/>
      <c r="D34" s="44">
        <f>SUM(D26:D32)</f>
        <v>3692</v>
      </c>
      <c r="F34" s="44">
        <f>SUM(F26:F32)</f>
        <v>6570</v>
      </c>
    </row>
    <row r="35" spans="1:6" ht="16.649999999999999" customHeight="1" x14ac:dyDescent="0.25">
      <c r="A35" s="84" t="s">
        <v>96</v>
      </c>
      <c r="B35" s="80"/>
      <c r="D35" s="40">
        <v>2939</v>
      </c>
      <c r="F35" s="40">
        <v>2956</v>
      </c>
    </row>
    <row r="36" spans="1:6" ht="16.649999999999999" customHeight="1" x14ac:dyDescent="0.25">
      <c r="A36" s="84" t="s">
        <v>97</v>
      </c>
      <c r="B36" s="80"/>
      <c r="D36" s="40">
        <v>525</v>
      </c>
      <c r="F36" s="40">
        <v>501</v>
      </c>
    </row>
    <row r="37" spans="1:6" ht="16.649999999999999" customHeight="1" x14ac:dyDescent="0.25">
      <c r="A37" s="84" t="s">
        <v>98</v>
      </c>
      <c r="B37" s="80"/>
      <c r="D37" s="40">
        <v>327</v>
      </c>
      <c r="F37" s="40">
        <v>0</v>
      </c>
    </row>
    <row r="38" spans="1:6" ht="16.649999999999999" customHeight="1" x14ac:dyDescent="0.25">
      <c r="A38" s="84" t="s">
        <v>99</v>
      </c>
      <c r="B38" s="80"/>
      <c r="D38" s="42">
        <v>170</v>
      </c>
      <c r="F38" s="42">
        <v>224</v>
      </c>
    </row>
    <row r="39" spans="1:6" ht="16.649999999999999" customHeight="1" x14ac:dyDescent="0.25">
      <c r="A39" s="84" t="s">
        <v>100</v>
      </c>
      <c r="B39" s="80"/>
      <c r="D39" s="43">
        <f>SUM(D34:D38)</f>
        <v>7653</v>
      </c>
      <c r="F39" s="43">
        <f>SUM(F34:F38)</f>
        <v>10251</v>
      </c>
    </row>
    <row r="40" spans="1:6" ht="16.649999999999999" customHeight="1" x14ac:dyDescent="0.25">
      <c r="A40" s="80"/>
      <c r="B40" s="80"/>
      <c r="D40" s="48"/>
      <c r="F40" s="48"/>
    </row>
    <row r="41" spans="1:6" ht="16.649999999999999" customHeight="1" x14ac:dyDescent="0.25">
      <c r="A41" s="83" t="s">
        <v>101</v>
      </c>
      <c r="B41" s="80"/>
    </row>
    <row r="42" spans="1:6" ht="16.649999999999999" customHeight="1" x14ac:dyDescent="0.25">
      <c r="A42" s="83" t="s">
        <v>102</v>
      </c>
      <c r="B42" s="80"/>
    </row>
    <row r="43" spans="1:6" ht="16.649999999999999" customHeight="1" x14ac:dyDescent="0.25">
      <c r="A43" s="84" t="s">
        <v>103</v>
      </c>
      <c r="B43" s="80"/>
    </row>
    <row r="44" spans="1:6" ht="16.649999999999999" customHeight="1" x14ac:dyDescent="0.25">
      <c r="B44" s="58" t="s">
        <v>104</v>
      </c>
      <c r="D44" s="40">
        <v>2</v>
      </c>
      <c r="F44" s="40">
        <v>2</v>
      </c>
    </row>
    <row r="45" spans="1:6" ht="16.649999999999999" customHeight="1" x14ac:dyDescent="0.25">
      <c r="B45" s="58" t="s">
        <v>105</v>
      </c>
      <c r="D45" s="40">
        <v>2585</v>
      </c>
      <c r="F45" s="40">
        <v>2716</v>
      </c>
    </row>
    <row r="46" spans="1:6" ht="16.649999999999999" customHeight="1" x14ac:dyDescent="0.25">
      <c r="B46" s="58" t="s">
        <v>106</v>
      </c>
      <c r="D46" s="40">
        <v>-328</v>
      </c>
      <c r="F46" s="40">
        <v>-297</v>
      </c>
    </row>
    <row r="47" spans="1:6" ht="16.649999999999999" customHeight="1" x14ac:dyDescent="0.25">
      <c r="B47" s="58" t="s">
        <v>107</v>
      </c>
      <c r="D47" s="40">
        <v>-1833</v>
      </c>
      <c r="F47" s="40">
        <v>-1530</v>
      </c>
    </row>
    <row r="48" spans="1:6" ht="16.649999999999999" customHeight="1" x14ac:dyDescent="0.25">
      <c r="B48" s="58" t="s">
        <v>108</v>
      </c>
      <c r="D48" s="42">
        <v>4901</v>
      </c>
      <c r="F48" s="42">
        <v>4558</v>
      </c>
    </row>
    <row r="49" spans="1:6" ht="16.649999999999999" customHeight="1" x14ac:dyDescent="0.25">
      <c r="A49" s="84" t="s">
        <v>109</v>
      </c>
      <c r="B49" s="80"/>
      <c r="D49" s="43">
        <f>SUM(D44:D48)</f>
        <v>5327</v>
      </c>
      <c r="F49" s="43">
        <f>SUM(F44:F48)</f>
        <v>5449</v>
      </c>
    </row>
    <row r="50" spans="1:6" ht="16.649999999999999" customHeight="1" x14ac:dyDescent="0.25">
      <c r="A50" s="84" t="s">
        <v>110</v>
      </c>
      <c r="B50" s="80"/>
      <c r="D50" s="45">
        <f>D49+D39</f>
        <v>12980</v>
      </c>
      <c r="F50" s="45">
        <f>F49+F39</f>
        <v>15700</v>
      </c>
    </row>
    <row r="51" spans="1:6" ht="16.649999999999999" customHeight="1" x14ac:dyDescent="0.25">
      <c r="D51" s="46"/>
      <c r="F51" s="46"/>
    </row>
    <row r="52" spans="1:6" ht="16.649999999999999" customHeight="1" x14ac:dyDescent="0.25"/>
    <row r="53" spans="1:6" ht="16.649999999999999" customHeight="1" x14ac:dyDescent="0.25"/>
    <row r="54" spans="1:6" ht="16.649999999999999" customHeight="1" x14ac:dyDescent="0.25"/>
    <row r="55" spans="1:6" ht="16.649999999999999" customHeight="1" x14ac:dyDescent="0.25"/>
    <row r="56" spans="1:6" ht="16.649999999999999" customHeight="1" x14ac:dyDescent="0.25"/>
    <row r="57" spans="1:6" ht="16.649999999999999" customHeight="1" x14ac:dyDescent="0.25"/>
    <row r="58" spans="1:6" ht="16.649999999999999" customHeight="1" x14ac:dyDescent="0.25"/>
    <row r="59" spans="1:6" ht="16.649999999999999" customHeight="1" x14ac:dyDescent="0.25"/>
    <row r="60" spans="1:6" ht="16.649999999999999" customHeight="1" x14ac:dyDescent="0.25"/>
    <row r="61" spans="1:6" ht="16.649999999999999" customHeight="1" x14ac:dyDescent="0.25"/>
    <row r="62" spans="1:6" ht="16.649999999999999" customHeight="1" x14ac:dyDescent="0.25"/>
    <row r="63" spans="1:6" ht="16.649999999999999" customHeight="1" x14ac:dyDescent="0.25"/>
    <row r="64" spans="1:6"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sheetData>
  <mergeCells count="26">
    <mergeCell ref="A50:B50"/>
    <mergeCell ref="A40:B40"/>
    <mergeCell ref="A41:B41"/>
    <mergeCell ref="A42:B42"/>
    <mergeCell ref="A43:B43"/>
    <mergeCell ref="A49:B49"/>
    <mergeCell ref="A35:B35"/>
    <mergeCell ref="A36:B36"/>
    <mergeCell ref="A37:B37"/>
    <mergeCell ref="A38:B38"/>
    <mergeCell ref="A39:B39"/>
    <mergeCell ref="A21:B21"/>
    <mergeCell ref="A22:B22"/>
    <mergeCell ref="A24:B24"/>
    <mergeCell ref="A25:B25"/>
    <mergeCell ref="A34:B34"/>
    <mergeCell ref="A16:B16"/>
    <mergeCell ref="A17:B17"/>
    <mergeCell ref="A18:B18"/>
    <mergeCell ref="A19:B19"/>
    <mergeCell ref="A20:B20"/>
    <mergeCell ref="A1:F1"/>
    <mergeCell ref="A2:F2"/>
    <mergeCell ref="A3:F3"/>
    <mergeCell ref="A7:B7"/>
    <mergeCell ref="A8:B8"/>
  </mergeCells>
  <pageMargins left="0.75" right="0.75" top="1" bottom="1" header="0.5" footer="0.5"/>
  <pageSetup scale="8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Ruler="0" topLeftCell="A34" workbookViewId="0">
      <selection activeCell="A41" sqref="A41:I41"/>
    </sheetView>
  </sheetViews>
  <sheetFormatPr defaultColWidth="13.33203125" defaultRowHeight="13.2" x14ac:dyDescent="0.25"/>
  <cols>
    <col min="1" max="1" width="1.88671875" customWidth="1"/>
    <col min="2" max="2" width="82.33203125" customWidth="1"/>
    <col min="3" max="3" width="2.33203125" customWidth="1"/>
    <col min="4" max="4" width="18" customWidth="1"/>
    <col min="5" max="5" width="2.33203125" customWidth="1"/>
    <col min="6" max="6" width="18" customWidth="1"/>
    <col min="7" max="7" width="2.33203125" customWidth="1"/>
    <col min="8" max="8" width="18" customWidth="1"/>
    <col min="9" max="9" width="2.33203125" customWidth="1"/>
    <col min="10" max="10" width="54.33203125" customWidth="1"/>
    <col min="11" max="21" width="20.109375" customWidth="1"/>
  </cols>
  <sheetData>
    <row r="1" spans="1:9" ht="16.649999999999999" customHeight="1" x14ac:dyDescent="0.25">
      <c r="A1" s="82" t="s">
        <v>0</v>
      </c>
      <c r="B1" s="80"/>
      <c r="C1" s="80"/>
      <c r="D1" s="80"/>
      <c r="E1" s="80"/>
      <c r="F1" s="80"/>
      <c r="G1" s="80"/>
      <c r="H1" s="80"/>
      <c r="I1" s="80"/>
    </row>
    <row r="2" spans="1:9" ht="16.649999999999999" customHeight="1" x14ac:dyDescent="0.25">
      <c r="A2" s="82" t="s">
        <v>111</v>
      </c>
      <c r="B2" s="80"/>
      <c r="C2" s="80"/>
      <c r="D2" s="80"/>
      <c r="E2" s="80"/>
      <c r="F2" s="80"/>
      <c r="G2" s="80"/>
      <c r="H2" s="80"/>
      <c r="I2" s="80"/>
    </row>
    <row r="3" spans="1:9" ht="16.649999999999999" customHeight="1" x14ac:dyDescent="0.25">
      <c r="A3" s="82" t="s">
        <v>112</v>
      </c>
      <c r="B3" s="80"/>
      <c r="C3" s="80"/>
      <c r="D3" s="80"/>
      <c r="E3" s="80"/>
      <c r="F3" s="80"/>
      <c r="G3" s="80"/>
      <c r="H3" s="80"/>
      <c r="I3" s="80"/>
    </row>
    <row r="4" spans="1:9" ht="16.649999999999999" customHeight="1" x14ac:dyDescent="0.25">
      <c r="A4" s="82" t="s">
        <v>2</v>
      </c>
      <c r="B4" s="80"/>
      <c r="C4" s="80"/>
      <c r="D4" s="80"/>
      <c r="E4" s="80"/>
      <c r="F4" s="80"/>
      <c r="G4" s="80"/>
      <c r="H4" s="80"/>
      <c r="I4" s="80"/>
    </row>
    <row r="5" spans="1:9" ht="16.649999999999999" customHeight="1" x14ac:dyDescent="0.25">
      <c r="A5" s="82" t="s">
        <v>3</v>
      </c>
      <c r="B5" s="80"/>
      <c r="C5" s="80"/>
      <c r="D5" s="80"/>
      <c r="E5" s="80"/>
      <c r="F5" s="80"/>
      <c r="G5" s="80"/>
      <c r="H5" s="80"/>
      <c r="I5" s="80"/>
    </row>
    <row r="6" spans="1:9" ht="16.649999999999999" customHeight="1" x14ac:dyDescent="0.25">
      <c r="A6" s="57"/>
      <c r="B6" s="57"/>
      <c r="C6" s="57"/>
      <c r="D6" s="57"/>
      <c r="E6" s="57"/>
      <c r="F6" s="57"/>
      <c r="G6" s="57"/>
      <c r="H6" s="57"/>
      <c r="I6" s="57"/>
    </row>
    <row r="7" spans="1:9" ht="16.649999999999999" customHeight="1" x14ac:dyDescent="0.25">
      <c r="A7" s="57"/>
      <c r="B7" s="57"/>
      <c r="C7" s="57"/>
      <c r="D7" s="57"/>
      <c r="E7" s="57"/>
      <c r="F7" s="57"/>
      <c r="G7" s="57"/>
      <c r="H7" s="57"/>
      <c r="I7" s="57"/>
    </row>
    <row r="8" spans="1:9" ht="16.649999999999999" customHeight="1" x14ac:dyDescent="0.25">
      <c r="A8" s="57"/>
      <c r="B8" s="57"/>
      <c r="C8" s="57"/>
      <c r="D8" s="81" t="s">
        <v>113</v>
      </c>
      <c r="E8" s="80"/>
      <c r="F8" s="80"/>
      <c r="G8" s="80"/>
      <c r="H8" s="80"/>
      <c r="I8" s="57"/>
    </row>
    <row r="9" spans="1:9" ht="16.649999999999999" customHeight="1" x14ac:dyDescent="0.25">
      <c r="A9" s="57"/>
      <c r="B9" s="57"/>
      <c r="C9" s="57"/>
      <c r="D9" s="59">
        <v>43738</v>
      </c>
      <c r="E9" s="48"/>
      <c r="F9" s="59">
        <v>43646</v>
      </c>
      <c r="G9" s="48"/>
      <c r="H9" s="59">
        <v>43373</v>
      </c>
      <c r="I9" s="57"/>
    </row>
    <row r="10" spans="1:9" ht="16.649999999999999" customHeight="1" x14ac:dyDescent="0.25">
      <c r="A10" s="57"/>
      <c r="B10" s="57"/>
      <c r="C10" s="57"/>
      <c r="D10" s="60">
        <v>43738</v>
      </c>
      <c r="E10" s="57"/>
      <c r="F10" s="60">
        <v>43646</v>
      </c>
      <c r="G10" s="61"/>
      <c r="H10" s="60">
        <v>43373</v>
      </c>
      <c r="I10" s="57"/>
    </row>
    <row r="11" spans="1:9" ht="16.649999999999999" customHeight="1" x14ac:dyDescent="0.25">
      <c r="A11" s="57"/>
      <c r="B11" s="57"/>
      <c r="C11" s="57"/>
      <c r="D11" s="48"/>
      <c r="E11" s="57"/>
      <c r="F11" s="48"/>
      <c r="G11" s="57"/>
      <c r="H11" s="48"/>
      <c r="I11" s="57"/>
    </row>
    <row r="12" spans="1:9" ht="16.649999999999999" customHeight="1" x14ac:dyDescent="0.25">
      <c r="A12" s="83" t="s">
        <v>114</v>
      </c>
      <c r="B12" s="80"/>
      <c r="C12" s="57"/>
      <c r="D12" s="47">
        <v>150</v>
      </c>
      <c r="E12" s="57"/>
      <c r="F12" s="47">
        <v>174</v>
      </c>
      <c r="G12" s="57"/>
      <c r="H12" s="47">
        <v>163</v>
      </c>
      <c r="I12" s="57"/>
    </row>
    <row r="13" spans="1:9" ht="16.649999999999999" customHeight="1" x14ac:dyDescent="0.25">
      <c r="A13" s="84" t="s">
        <v>115</v>
      </c>
      <c r="B13" s="80"/>
      <c r="C13" s="57"/>
      <c r="D13" s="57"/>
      <c r="E13" s="57"/>
      <c r="F13" s="57"/>
      <c r="G13" s="57"/>
      <c r="H13" s="57"/>
      <c r="I13" s="57"/>
    </row>
    <row r="14" spans="1:9" ht="16.649999999999999" customHeight="1" x14ac:dyDescent="0.25">
      <c r="A14" s="57"/>
      <c r="B14" s="58" t="s">
        <v>116</v>
      </c>
      <c r="C14" s="57"/>
      <c r="D14" s="40">
        <v>25</v>
      </c>
      <c r="E14" s="57"/>
      <c r="F14" s="40">
        <v>26</v>
      </c>
      <c r="G14" s="57"/>
      <c r="H14" s="40">
        <v>27</v>
      </c>
      <c r="I14" s="57"/>
    </row>
    <row r="15" spans="1:9" ht="16.649999999999999" customHeight="1" x14ac:dyDescent="0.25">
      <c r="A15" s="57"/>
      <c r="B15" s="58" t="s">
        <v>117</v>
      </c>
      <c r="C15" s="57"/>
      <c r="D15" s="40">
        <v>10</v>
      </c>
      <c r="E15" s="57"/>
      <c r="F15" s="40">
        <v>5</v>
      </c>
      <c r="G15" s="57"/>
      <c r="H15" s="40">
        <v>6</v>
      </c>
      <c r="I15" s="57"/>
    </row>
    <row r="16" spans="1:9" ht="16.649999999999999" customHeight="1" x14ac:dyDescent="0.25">
      <c r="A16" s="57"/>
      <c r="B16" s="62" t="s">
        <v>186</v>
      </c>
      <c r="C16" s="57"/>
      <c r="D16" s="40">
        <v>30</v>
      </c>
      <c r="E16" s="57"/>
      <c r="F16" s="40">
        <v>0</v>
      </c>
      <c r="G16" s="57"/>
      <c r="H16" s="40">
        <v>0</v>
      </c>
      <c r="I16" s="57"/>
    </row>
    <row r="17" spans="1:9" s="50" customFormat="1" ht="16.649999999999999" customHeight="1" x14ac:dyDescent="0.25">
      <c r="A17" s="57"/>
      <c r="B17" s="58" t="s">
        <v>197</v>
      </c>
      <c r="C17" s="57"/>
      <c r="D17" s="40">
        <v>20</v>
      </c>
      <c r="E17" s="57"/>
      <c r="F17" s="40">
        <v>0</v>
      </c>
      <c r="G17" s="57"/>
      <c r="H17" s="40">
        <v>0</v>
      </c>
      <c r="I17" s="57"/>
    </row>
    <row r="18" spans="1:9" ht="16.649999999999999" customHeight="1" x14ac:dyDescent="0.25">
      <c r="A18" s="57"/>
      <c r="B18" s="58" t="s">
        <v>198</v>
      </c>
      <c r="C18" s="57"/>
      <c r="D18" s="40">
        <v>-15</v>
      </c>
      <c r="E18" s="57"/>
      <c r="F18" s="40">
        <v>-9</v>
      </c>
      <c r="G18" s="57"/>
      <c r="H18" s="40">
        <v>-5</v>
      </c>
      <c r="I18" s="57"/>
    </row>
    <row r="19" spans="1:9" ht="16.649999999999999" customHeight="1" x14ac:dyDescent="0.25">
      <c r="A19" s="57"/>
      <c r="B19" s="58" t="s">
        <v>199</v>
      </c>
      <c r="C19" s="57"/>
      <c r="D19" s="40">
        <v>0</v>
      </c>
      <c r="E19" s="57"/>
      <c r="F19" s="40">
        <v>0</v>
      </c>
      <c r="G19" s="57"/>
      <c r="H19" s="40">
        <v>8</v>
      </c>
      <c r="I19" s="57"/>
    </row>
    <row r="20" spans="1:9" ht="16.649999999999999" customHeight="1" x14ac:dyDescent="0.25">
      <c r="A20" s="57"/>
      <c r="B20" s="58" t="s">
        <v>200</v>
      </c>
      <c r="C20" s="57"/>
      <c r="D20" s="40">
        <v>0</v>
      </c>
      <c r="E20" s="57"/>
      <c r="F20" s="40">
        <v>11</v>
      </c>
      <c r="G20" s="57"/>
      <c r="H20" s="40">
        <v>0</v>
      </c>
      <c r="I20" s="57"/>
    </row>
    <row r="21" spans="1:9" ht="16.649999999999999" customHeight="1" x14ac:dyDescent="0.25">
      <c r="A21" s="57"/>
      <c r="B21" s="58" t="s">
        <v>201</v>
      </c>
      <c r="C21" s="57"/>
      <c r="D21" s="40">
        <v>0</v>
      </c>
      <c r="E21" s="57"/>
      <c r="F21" s="40">
        <v>0</v>
      </c>
      <c r="G21" s="57"/>
      <c r="H21" s="40">
        <v>8</v>
      </c>
      <c r="I21" s="57"/>
    </row>
    <row r="22" spans="1:9" ht="16.649999999999999" customHeight="1" x14ac:dyDescent="0.25">
      <c r="A22" s="57"/>
      <c r="B22" s="58" t="s">
        <v>118</v>
      </c>
      <c r="C22" s="57"/>
      <c r="D22" s="42">
        <v>4</v>
      </c>
      <c r="E22" s="57"/>
      <c r="F22" s="42">
        <v>3</v>
      </c>
      <c r="G22" s="57"/>
      <c r="H22" s="42">
        <v>2</v>
      </c>
      <c r="I22" s="57"/>
    </row>
    <row r="23" spans="1:9" ht="16.649999999999999" customHeight="1" x14ac:dyDescent="0.25">
      <c r="A23" s="57"/>
      <c r="B23" s="58" t="s">
        <v>119</v>
      </c>
      <c r="C23" s="57"/>
      <c r="D23" s="44">
        <f>SUM(D14:D22)</f>
        <v>74</v>
      </c>
      <c r="E23" s="57"/>
      <c r="F23" s="44">
        <f>SUM(F14:F22)</f>
        <v>36</v>
      </c>
      <c r="G23" s="57"/>
      <c r="H23" s="44">
        <f>SUM(H14:H22)</f>
        <v>46</v>
      </c>
      <c r="I23" s="57"/>
    </row>
    <row r="24" spans="1:9" ht="16.649999999999999" customHeight="1" x14ac:dyDescent="0.25">
      <c r="A24" s="57"/>
      <c r="B24" s="58" t="s">
        <v>202</v>
      </c>
      <c r="C24" s="57"/>
      <c r="D24" s="40">
        <v>-12</v>
      </c>
      <c r="E24" s="57"/>
      <c r="F24" s="40">
        <v>-7</v>
      </c>
      <c r="G24" s="57"/>
      <c r="H24" s="40">
        <v>-16</v>
      </c>
      <c r="I24" s="57"/>
    </row>
    <row r="25" spans="1:9" s="30" customFormat="1" ht="16.649999999999999" customHeight="1" x14ac:dyDescent="0.25">
      <c r="A25" s="57"/>
      <c r="B25" s="58" t="s">
        <v>203</v>
      </c>
      <c r="C25" s="57"/>
      <c r="D25" s="42">
        <v>0</v>
      </c>
      <c r="E25" s="57"/>
      <c r="F25" s="42">
        <v>0</v>
      </c>
      <c r="G25" s="57"/>
      <c r="H25" s="42">
        <v>-4</v>
      </c>
      <c r="I25" s="57"/>
    </row>
    <row r="26" spans="1:9" ht="16.649999999999999" customHeight="1" x14ac:dyDescent="0.25">
      <c r="A26" s="57"/>
      <c r="B26" s="58" t="s">
        <v>120</v>
      </c>
      <c r="C26" s="57"/>
      <c r="D26" s="44">
        <f>SUM(D23:D25)</f>
        <v>62</v>
      </c>
      <c r="E26" s="57"/>
      <c r="F26" s="44">
        <f>SUM(F23:F25)</f>
        <v>29</v>
      </c>
      <c r="G26" s="57"/>
      <c r="H26" s="44">
        <f>SUM(H23:H25)</f>
        <v>26</v>
      </c>
      <c r="I26" s="57"/>
    </row>
    <row r="27" spans="1:9" ht="16.649999999999999" customHeight="1" x14ac:dyDescent="0.25">
      <c r="A27" s="83" t="s">
        <v>121</v>
      </c>
      <c r="B27" s="80"/>
      <c r="C27" s="57"/>
      <c r="D27" s="47">
        <f>D26+D12</f>
        <v>212</v>
      </c>
      <c r="E27" s="57"/>
      <c r="F27" s="47">
        <f>F26+F12</f>
        <v>203</v>
      </c>
      <c r="G27" s="57"/>
      <c r="H27" s="47">
        <f>H26+H12</f>
        <v>189</v>
      </c>
      <c r="I27" s="57"/>
    </row>
    <row r="28" spans="1:9" ht="16.649999999999999" customHeight="1" x14ac:dyDescent="0.25">
      <c r="A28" s="83" t="s">
        <v>122</v>
      </c>
      <c r="B28" s="80"/>
      <c r="C28" s="57"/>
      <c r="D28" s="63">
        <v>0.9</v>
      </c>
      <c r="E28" s="57"/>
      <c r="F28" s="63">
        <v>1.04191616766467</v>
      </c>
      <c r="G28" s="57"/>
      <c r="H28" s="63">
        <v>0.97429766885833802</v>
      </c>
      <c r="I28" s="57"/>
    </row>
    <row r="29" spans="1:9" ht="27.45" hidden="1" customHeight="1" x14ac:dyDescent="0.25">
      <c r="A29" s="58" t="s">
        <v>123</v>
      </c>
      <c r="B29" s="57"/>
      <c r="C29" s="57"/>
      <c r="D29" s="40">
        <v>0</v>
      </c>
      <c r="E29" s="57"/>
      <c r="F29" s="40">
        <v>0</v>
      </c>
      <c r="G29" s="57"/>
      <c r="H29" s="40">
        <v>0</v>
      </c>
      <c r="I29" s="57"/>
    </row>
    <row r="30" spans="1:9" ht="16.649999999999999" customHeight="1" x14ac:dyDescent="0.25">
      <c r="A30" s="57"/>
      <c r="B30" s="58" t="s">
        <v>124</v>
      </c>
      <c r="C30" s="57"/>
      <c r="D30" s="56">
        <f>D26/D33</f>
        <v>0.3712574850299401</v>
      </c>
      <c r="E30" s="57"/>
      <c r="F30" s="56">
        <v>0.18</v>
      </c>
      <c r="G30" s="57"/>
      <c r="H30" s="56">
        <f>H26/H33</f>
        <v>0.15540944411237298</v>
      </c>
      <c r="I30" s="57"/>
    </row>
    <row r="31" spans="1:9" ht="16.649999999999999" customHeight="1" x14ac:dyDescent="0.25">
      <c r="A31" s="83" t="s">
        <v>125</v>
      </c>
      <c r="B31" s="80"/>
      <c r="C31" s="57"/>
      <c r="D31" s="64">
        <f>+D27/D33</f>
        <v>1.2694610778443114</v>
      </c>
      <c r="E31" s="57"/>
      <c r="F31" s="64">
        <f>SUM(F28:F30)</f>
        <v>1.2219161676646699</v>
      </c>
      <c r="G31" s="57"/>
      <c r="H31" s="64">
        <f>SUM(H28:H30)</f>
        <v>1.129707112970711</v>
      </c>
      <c r="I31" s="57"/>
    </row>
    <row r="32" spans="1:9" ht="16.649999999999999" customHeight="1" x14ac:dyDescent="0.25">
      <c r="A32" s="57"/>
      <c r="B32" s="57"/>
      <c r="C32" s="57"/>
      <c r="D32" s="46"/>
      <c r="E32" s="57"/>
      <c r="F32" s="46"/>
      <c r="G32" s="57"/>
      <c r="H32" s="46"/>
      <c r="I32" s="57"/>
    </row>
    <row r="33" spans="1:10" ht="16.649999999999999" customHeight="1" x14ac:dyDescent="0.25">
      <c r="A33" s="83" t="s">
        <v>210</v>
      </c>
      <c r="B33" s="83"/>
      <c r="C33" s="57"/>
      <c r="D33" s="65">
        <v>167</v>
      </c>
      <c r="E33" s="57"/>
      <c r="F33" s="65">
        <v>167</v>
      </c>
      <c r="G33" s="57"/>
      <c r="H33" s="65">
        <v>167.3</v>
      </c>
      <c r="I33" s="57"/>
    </row>
    <row r="34" spans="1:10" ht="16.649999999999999" customHeight="1" x14ac:dyDescent="0.25">
      <c r="A34" s="57"/>
      <c r="B34" s="57"/>
      <c r="C34" s="57"/>
      <c r="D34" s="57"/>
      <c r="E34" s="57"/>
      <c r="F34" s="57"/>
      <c r="G34" s="57"/>
      <c r="H34" s="57"/>
      <c r="I34" s="57"/>
    </row>
    <row r="35" spans="1:10" ht="27.45" customHeight="1" x14ac:dyDescent="0.25">
      <c r="A35" s="88" t="s">
        <v>126</v>
      </c>
      <c r="B35" s="86"/>
      <c r="C35" s="86"/>
      <c r="D35" s="86"/>
      <c r="E35" s="86"/>
      <c r="F35" s="86"/>
      <c r="G35" s="86"/>
      <c r="H35" s="86"/>
      <c r="I35" s="86"/>
    </row>
    <row r="36" spans="1:10" ht="16.649999999999999" customHeight="1" x14ac:dyDescent="0.25">
      <c r="A36" s="86"/>
      <c r="B36" s="86"/>
      <c r="C36" s="86"/>
      <c r="D36" s="86"/>
      <c r="E36" s="86"/>
      <c r="F36" s="86"/>
      <c r="G36" s="86"/>
      <c r="H36" s="86"/>
      <c r="I36" s="86"/>
    </row>
    <row r="37" spans="1:10" ht="44.4" customHeight="1" x14ac:dyDescent="0.25">
      <c r="A37" s="88" t="s">
        <v>208</v>
      </c>
      <c r="B37" s="86"/>
      <c r="C37" s="86"/>
      <c r="D37" s="86"/>
      <c r="E37" s="86"/>
      <c r="F37" s="86"/>
      <c r="G37" s="86"/>
      <c r="H37" s="86"/>
      <c r="I37" s="86"/>
    </row>
    <row r="38" spans="1:10" ht="16.649999999999999" customHeight="1" x14ac:dyDescent="0.25">
      <c r="A38" s="86"/>
      <c r="B38" s="86"/>
      <c r="C38" s="86"/>
      <c r="D38" s="86"/>
      <c r="E38" s="86"/>
      <c r="F38" s="86"/>
      <c r="G38" s="86"/>
      <c r="H38" s="86"/>
      <c r="I38" s="86"/>
    </row>
    <row r="39" spans="1:10" s="30" customFormat="1" ht="72" customHeight="1" x14ac:dyDescent="0.25">
      <c r="A39" s="84" t="s">
        <v>213</v>
      </c>
      <c r="B39" s="80"/>
      <c r="C39" s="80"/>
      <c r="D39" s="80"/>
      <c r="E39" s="80"/>
      <c r="F39" s="80"/>
      <c r="G39" s="80"/>
      <c r="H39" s="80"/>
      <c r="I39" s="80"/>
    </row>
    <row r="40" spans="1:10" s="30" customFormat="1" ht="16.649999999999999" customHeight="1" x14ac:dyDescent="0.25"/>
    <row r="41" spans="1:10" s="53" customFormat="1" ht="34.200000000000003" customHeight="1" x14ac:dyDescent="0.25">
      <c r="A41" s="90" t="s">
        <v>218</v>
      </c>
      <c r="B41" s="90"/>
      <c r="C41" s="90"/>
      <c r="D41" s="90"/>
      <c r="E41" s="90"/>
      <c r="F41" s="90"/>
      <c r="G41" s="90"/>
      <c r="H41" s="90"/>
      <c r="I41" s="90"/>
    </row>
    <row r="42" spans="1:10" s="53" customFormat="1" ht="16.649999999999999" customHeight="1" x14ac:dyDescent="0.25"/>
    <row r="43" spans="1:10" ht="84.6" customHeight="1" x14ac:dyDescent="0.25">
      <c r="A43" s="84" t="s">
        <v>215</v>
      </c>
      <c r="B43" s="91"/>
      <c r="C43" s="91"/>
      <c r="D43" s="91"/>
      <c r="E43" s="91"/>
      <c r="F43" s="91"/>
      <c r="G43" s="91"/>
      <c r="H43" s="91"/>
      <c r="I43" s="91"/>
    </row>
    <row r="44" spans="1:10" ht="16.649999999999999" customHeight="1" x14ac:dyDescent="0.25">
      <c r="A44" s="86"/>
      <c r="B44" s="86"/>
      <c r="C44" s="86"/>
      <c r="D44" s="86"/>
      <c r="E44" s="86"/>
      <c r="F44" s="86"/>
      <c r="G44" s="86"/>
      <c r="H44" s="86"/>
      <c r="I44" s="86"/>
    </row>
    <row r="45" spans="1:10" ht="39.6" customHeight="1" x14ac:dyDescent="0.25">
      <c r="A45" s="84" t="s">
        <v>211</v>
      </c>
      <c r="B45" s="91"/>
      <c r="C45" s="91"/>
      <c r="D45" s="91"/>
      <c r="E45" s="91"/>
      <c r="F45" s="91"/>
      <c r="G45" s="91"/>
      <c r="H45" s="91"/>
      <c r="I45" s="91"/>
      <c r="J45" s="41"/>
    </row>
    <row r="46" spans="1:10" s="30" customFormat="1" ht="16.649999999999999" customHeight="1" x14ac:dyDescent="0.25"/>
    <row r="47" spans="1:10" ht="39.15" customHeight="1" x14ac:dyDescent="0.25">
      <c r="A47" s="88" t="s">
        <v>204</v>
      </c>
      <c r="B47" s="86"/>
      <c r="C47" s="86"/>
      <c r="D47" s="86"/>
      <c r="E47" s="86"/>
      <c r="F47" s="86"/>
      <c r="G47" s="86"/>
      <c r="H47" s="86"/>
      <c r="I47" s="86"/>
    </row>
    <row r="48" spans="1:10" ht="16.649999999999999" customHeight="1" x14ac:dyDescent="0.25">
      <c r="A48" s="86"/>
      <c r="B48" s="86"/>
      <c r="C48" s="86"/>
      <c r="D48" s="86"/>
      <c r="E48" s="86"/>
      <c r="F48" s="86"/>
      <c r="G48" s="86"/>
      <c r="H48" s="86"/>
      <c r="I48" s="86"/>
    </row>
    <row r="49" spans="1:9" ht="16.649999999999999" customHeight="1" x14ac:dyDescent="0.25">
      <c r="A49" s="88" t="s">
        <v>205</v>
      </c>
      <c r="B49" s="86"/>
      <c r="C49" s="86"/>
      <c r="D49" s="86"/>
      <c r="E49" s="86"/>
      <c r="F49" s="86"/>
      <c r="G49" s="86"/>
      <c r="H49" s="86"/>
      <c r="I49" s="86"/>
    </row>
    <row r="50" spans="1:9" ht="16.649999999999999" customHeight="1" x14ac:dyDescent="0.25">
      <c r="A50" s="80"/>
      <c r="B50" s="80"/>
      <c r="C50" s="80"/>
      <c r="D50" s="80"/>
      <c r="E50" s="80"/>
      <c r="F50" s="80"/>
      <c r="G50" s="80"/>
      <c r="H50" s="80"/>
      <c r="I50" s="80"/>
    </row>
    <row r="51" spans="1:9" ht="18" customHeight="1" x14ac:dyDescent="0.25">
      <c r="A51" s="84" t="s">
        <v>206</v>
      </c>
      <c r="B51" s="80"/>
      <c r="C51" s="80"/>
      <c r="D51" s="80"/>
      <c r="E51" s="80"/>
      <c r="F51" s="80"/>
      <c r="G51" s="80"/>
      <c r="H51" s="80"/>
      <c r="I51" s="80"/>
    </row>
    <row r="52" spans="1:9" ht="15.75" customHeight="1" x14ac:dyDescent="0.25">
      <c r="A52" s="80"/>
      <c r="B52" s="80"/>
      <c r="C52" s="80"/>
      <c r="D52" s="80"/>
      <c r="E52" s="80"/>
      <c r="F52" s="80"/>
      <c r="G52" s="80"/>
      <c r="H52" s="80"/>
      <c r="I52" s="80"/>
    </row>
    <row r="53" spans="1:9" ht="27.45" customHeight="1" x14ac:dyDescent="0.25">
      <c r="A53" s="84" t="s">
        <v>207</v>
      </c>
      <c r="B53" s="80"/>
      <c r="C53" s="80"/>
      <c r="D53" s="80"/>
      <c r="E53" s="80"/>
      <c r="F53" s="80"/>
      <c r="G53" s="80"/>
      <c r="H53" s="80"/>
      <c r="I53" s="80"/>
    </row>
    <row r="54" spans="1:9" ht="16.649999999999999" customHeight="1" x14ac:dyDescent="0.25">
      <c r="A54" s="86"/>
      <c r="B54" s="86"/>
      <c r="C54" s="86"/>
      <c r="D54" s="86"/>
      <c r="E54" s="86"/>
      <c r="F54" s="86"/>
      <c r="G54" s="86"/>
      <c r="H54" s="86"/>
      <c r="I54" s="86"/>
    </row>
    <row r="55" spans="1:9" ht="16.649999999999999" customHeight="1" x14ac:dyDescent="0.25"/>
    <row r="56" spans="1:9" ht="16.649999999999999" customHeight="1" x14ac:dyDescent="0.25"/>
    <row r="57" spans="1:9" ht="16.649999999999999" customHeight="1" x14ac:dyDescent="0.25"/>
    <row r="58" spans="1:9" ht="16.649999999999999" customHeight="1" x14ac:dyDescent="0.25"/>
    <row r="59" spans="1:9" ht="16.649999999999999" customHeight="1" x14ac:dyDescent="0.25"/>
    <row r="60" spans="1:9" ht="16.649999999999999" customHeight="1" x14ac:dyDescent="0.25"/>
    <row r="61" spans="1:9" ht="16.649999999999999" customHeight="1" x14ac:dyDescent="0.25"/>
    <row r="62" spans="1:9" ht="16.649999999999999" customHeight="1" x14ac:dyDescent="0.25"/>
    <row r="63" spans="1:9" ht="16.649999999999999" customHeight="1" x14ac:dyDescent="0.25"/>
  </sheetData>
  <mergeCells count="29">
    <mergeCell ref="A41:I41"/>
    <mergeCell ref="A33:B33"/>
    <mergeCell ref="A52:I52"/>
    <mergeCell ref="A53:I53"/>
    <mergeCell ref="A54:I54"/>
    <mergeCell ref="A50:I50"/>
    <mergeCell ref="A49:I49"/>
    <mergeCell ref="A45:I45"/>
    <mergeCell ref="A43:I43"/>
    <mergeCell ref="A44:I44"/>
    <mergeCell ref="A51:I51"/>
    <mergeCell ref="A48:I48"/>
    <mergeCell ref="A47:I47"/>
    <mergeCell ref="A39:I39"/>
    <mergeCell ref="A1:I1"/>
    <mergeCell ref="A12:B12"/>
    <mergeCell ref="A13:B13"/>
    <mergeCell ref="A27:B27"/>
    <mergeCell ref="A28:B28"/>
    <mergeCell ref="A5:I5"/>
    <mergeCell ref="D8:H8"/>
    <mergeCell ref="A4:I4"/>
    <mergeCell ref="A3:I3"/>
    <mergeCell ref="A2:I2"/>
    <mergeCell ref="A31:B31"/>
    <mergeCell ref="A35:I35"/>
    <mergeCell ref="A36:I36"/>
    <mergeCell ref="A37:I37"/>
    <mergeCell ref="A38:I38"/>
  </mergeCells>
  <pageMargins left="0.75" right="0.75" top="1" bottom="1" header="0.5" footer="0.5"/>
  <pageSetup scale="6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Ruler="0" topLeftCell="A31" workbookViewId="0">
      <selection activeCell="A35" sqref="A35:I35"/>
    </sheetView>
  </sheetViews>
  <sheetFormatPr defaultColWidth="13.33203125" defaultRowHeight="13.2" x14ac:dyDescent="0.25"/>
  <cols>
    <col min="1" max="1" width="3.6640625" customWidth="1"/>
    <col min="2" max="2" width="50.6640625" customWidth="1"/>
    <col min="3" max="3" width="1.6640625" customWidth="1"/>
    <col min="4" max="4" width="18.109375" customWidth="1"/>
    <col min="5" max="5" width="1.6640625" customWidth="1"/>
    <col min="6" max="6" width="18.109375" customWidth="1"/>
    <col min="7" max="7" width="1.6640625" customWidth="1"/>
    <col min="8" max="8" width="18.109375" customWidth="1"/>
    <col min="9" max="9" width="1.6640625" customWidth="1"/>
    <col min="10" max="21" width="20.109375" customWidth="1"/>
  </cols>
  <sheetData>
    <row r="1" spans="1:9" ht="16.649999999999999" customHeight="1" x14ac:dyDescent="0.25">
      <c r="A1" s="87" t="s">
        <v>0</v>
      </c>
      <c r="B1" s="86"/>
      <c r="C1" s="86"/>
      <c r="D1" s="86"/>
      <c r="E1" s="86"/>
      <c r="F1" s="86"/>
      <c r="G1" s="86"/>
      <c r="H1" s="86"/>
      <c r="I1" s="86"/>
    </row>
    <row r="2" spans="1:9" ht="16.649999999999999" customHeight="1" x14ac:dyDescent="0.25">
      <c r="A2" s="87" t="s">
        <v>111</v>
      </c>
      <c r="B2" s="86"/>
      <c r="C2" s="86"/>
      <c r="D2" s="86"/>
      <c r="E2" s="86"/>
      <c r="F2" s="86"/>
      <c r="G2" s="86"/>
      <c r="H2" s="86"/>
      <c r="I2" s="86"/>
    </row>
    <row r="3" spans="1:9" ht="16.649999999999999" customHeight="1" x14ac:dyDescent="0.25">
      <c r="A3" s="87" t="s">
        <v>112</v>
      </c>
      <c r="B3" s="86"/>
      <c r="C3" s="86"/>
      <c r="D3" s="86"/>
      <c r="E3" s="86"/>
      <c r="F3" s="86"/>
      <c r="G3" s="86"/>
      <c r="H3" s="86"/>
      <c r="I3" s="86"/>
    </row>
    <row r="4" spans="1:9" ht="16.649999999999999" customHeight="1" x14ac:dyDescent="0.25">
      <c r="A4" s="87" t="s">
        <v>48</v>
      </c>
      <c r="B4" s="86"/>
      <c r="C4" s="86"/>
      <c r="D4" s="86"/>
      <c r="E4" s="86"/>
      <c r="F4" s="86"/>
      <c r="G4" s="86"/>
      <c r="H4" s="86"/>
      <c r="I4" s="86"/>
    </row>
    <row r="5" spans="1:9" ht="16.649999999999999" customHeight="1" x14ac:dyDescent="0.25">
      <c r="A5" s="87" t="s">
        <v>3</v>
      </c>
      <c r="B5" s="86"/>
      <c r="C5" s="86"/>
      <c r="D5" s="86"/>
      <c r="E5" s="86"/>
      <c r="F5" s="86"/>
      <c r="G5" s="86"/>
      <c r="H5" s="86"/>
      <c r="I5" s="86"/>
    </row>
    <row r="6" spans="1:9" ht="16.649999999999999" customHeight="1" x14ac:dyDescent="0.25"/>
    <row r="7" spans="1:9" ht="16.649999999999999" customHeight="1" x14ac:dyDescent="0.25">
      <c r="D7" s="85" t="s">
        <v>113</v>
      </c>
      <c r="E7" s="86"/>
      <c r="F7" s="86"/>
      <c r="G7" s="86"/>
      <c r="H7" s="86"/>
    </row>
    <row r="8" spans="1:9" ht="16.649999999999999" customHeight="1" x14ac:dyDescent="0.25">
      <c r="D8" s="1">
        <v>43738</v>
      </c>
      <c r="E8" s="9"/>
      <c r="F8" s="1">
        <v>43646</v>
      </c>
      <c r="G8" s="9"/>
      <c r="H8" s="1">
        <v>43373</v>
      </c>
    </row>
    <row r="9" spans="1:9" ht="16.649999999999999" customHeight="1" x14ac:dyDescent="0.25">
      <c r="D9" s="2">
        <v>43738</v>
      </c>
      <c r="F9" s="2">
        <v>43646</v>
      </c>
      <c r="G9" s="11"/>
      <c r="H9" s="2">
        <v>43373</v>
      </c>
    </row>
    <row r="10" spans="1:9" ht="16.649999999999999" customHeight="1" x14ac:dyDescent="0.25">
      <c r="D10" s="9"/>
      <c r="F10" s="9"/>
      <c r="H10" s="9"/>
    </row>
    <row r="11" spans="1:9" ht="16.649999999999999" customHeight="1" x14ac:dyDescent="0.25">
      <c r="A11" s="89" t="s">
        <v>127</v>
      </c>
      <c r="B11" s="86"/>
      <c r="D11" s="4">
        <v>226</v>
      </c>
      <c r="F11" s="4">
        <v>256</v>
      </c>
      <c r="H11" s="4">
        <v>246</v>
      </c>
    </row>
    <row r="12" spans="1:9" ht="16.649999999999999" customHeight="1" x14ac:dyDescent="0.25">
      <c r="A12" s="88" t="s">
        <v>115</v>
      </c>
      <c r="B12" s="86"/>
    </row>
    <row r="13" spans="1:9" ht="16.649999999999999" customHeight="1" x14ac:dyDescent="0.25">
      <c r="B13" s="3" t="s">
        <v>116</v>
      </c>
      <c r="D13" s="5">
        <v>25</v>
      </c>
      <c r="F13" s="5">
        <v>26</v>
      </c>
      <c r="H13" s="5">
        <v>27</v>
      </c>
    </row>
    <row r="14" spans="1:9" ht="16.649999999999999" customHeight="1" x14ac:dyDescent="0.25">
      <c r="B14" s="3" t="s">
        <v>117</v>
      </c>
      <c r="D14" s="5">
        <v>10</v>
      </c>
      <c r="F14" s="5">
        <v>5</v>
      </c>
      <c r="H14" s="5">
        <v>6</v>
      </c>
    </row>
    <row r="15" spans="1:9" ht="16.649999999999999" customHeight="1" x14ac:dyDescent="0.25">
      <c r="B15" s="62" t="s">
        <v>186</v>
      </c>
      <c r="C15" s="57"/>
      <c r="D15" s="40">
        <v>30</v>
      </c>
      <c r="E15" s="57"/>
      <c r="F15" s="40">
        <v>0</v>
      </c>
      <c r="G15" s="57"/>
      <c r="H15" s="40">
        <v>0</v>
      </c>
    </row>
    <row r="16" spans="1:9" s="50" customFormat="1" ht="16.649999999999999" customHeight="1" x14ac:dyDescent="0.25">
      <c r="B16" s="62" t="s">
        <v>197</v>
      </c>
      <c r="C16" s="57"/>
      <c r="D16" s="40">
        <v>20</v>
      </c>
      <c r="E16" s="57"/>
      <c r="F16" s="40">
        <v>0</v>
      </c>
      <c r="G16" s="57"/>
      <c r="H16" s="40">
        <v>0</v>
      </c>
    </row>
    <row r="17" spans="1:9" ht="16.649999999999999" customHeight="1" x14ac:dyDescent="0.25">
      <c r="B17" s="32" t="s">
        <v>190</v>
      </c>
      <c r="D17" s="5">
        <v>0</v>
      </c>
      <c r="F17" s="5">
        <v>11</v>
      </c>
      <c r="H17" s="5">
        <v>0</v>
      </c>
    </row>
    <row r="18" spans="1:9" ht="16.649999999999999" customHeight="1" x14ac:dyDescent="0.25">
      <c r="B18" s="32" t="s">
        <v>191</v>
      </c>
      <c r="D18" s="5">
        <v>0</v>
      </c>
      <c r="F18" s="5">
        <v>0</v>
      </c>
      <c r="H18" s="5">
        <v>8</v>
      </c>
    </row>
    <row r="19" spans="1:9" ht="16.649999999999999" customHeight="1" x14ac:dyDescent="0.25">
      <c r="B19" s="3" t="s">
        <v>118</v>
      </c>
      <c r="D19" s="6">
        <v>4</v>
      </c>
      <c r="F19" s="6">
        <v>3</v>
      </c>
      <c r="H19" s="6">
        <v>2</v>
      </c>
    </row>
    <row r="20" spans="1:9" ht="16.649999999999999" customHeight="1" x14ac:dyDescent="0.25">
      <c r="B20" s="3" t="s">
        <v>128</v>
      </c>
      <c r="D20" s="8">
        <f>SUM(D13:D19)</f>
        <v>89</v>
      </c>
      <c r="F20" s="8">
        <f>SUM(F13:F19)</f>
        <v>45</v>
      </c>
      <c r="H20" s="8">
        <f>SUM(H13:H19)</f>
        <v>43</v>
      </c>
    </row>
    <row r="21" spans="1:9" ht="16.649999999999999" customHeight="1" thickBot="1" x14ac:dyDescent="0.3">
      <c r="A21" s="89" t="s">
        <v>129</v>
      </c>
      <c r="B21" s="86"/>
      <c r="D21" s="78">
        <f>D20+D11</f>
        <v>315</v>
      </c>
      <c r="F21" s="78">
        <f>F20+F11</f>
        <v>301</v>
      </c>
      <c r="H21" s="78">
        <f>H20+H11</f>
        <v>289</v>
      </c>
    </row>
    <row r="22" spans="1:9" ht="16.649999999999999" customHeight="1" thickTop="1" x14ac:dyDescent="0.25">
      <c r="A22" s="92"/>
      <c r="B22" s="92"/>
      <c r="C22" s="34"/>
      <c r="D22" s="33"/>
      <c r="E22" s="34"/>
      <c r="F22" s="33"/>
      <c r="G22" s="34"/>
      <c r="H22" s="33"/>
      <c r="I22" s="34"/>
    </row>
    <row r="23" spans="1:9" ht="16.649999999999999" customHeight="1" x14ac:dyDescent="0.25">
      <c r="A23" s="93" t="s">
        <v>130</v>
      </c>
      <c r="B23" s="92"/>
      <c r="C23" s="33"/>
      <c r="D23" s="35">
        <f>'Income Statement'!$C$19</f>
        <v>632</v>
      </c>
      <c r="E23" s="36"/>
      <c r="F23" s="35">
        <f>'Income Statement'!$E$19</f>
        <v>623</v>
      </c>
      <c r="G23" s="37"/>
      <c r="H23" s="35">
        <f>'Income Statement'!$G$19</f>
        <v>600</v>
      </c>
      <c r="I23" s="37"/>
    </row>
    <row r="24" spans="1:9" ht="16.649999999999999" customHeight="1" x14ac:dyDescent="0.25">
      <c r="A24" s="33"/>
      <c r="B24" s="33"/>
      <c r="C24" s="33"/>
      <c r="D24" s="33"/>
      <c r="E24" s="33"/>
      <c r="F24" s="33"/>
      <c r="G24" s="33"/>
      <c r="H24" s="33"/>
      <c r="I24" s="33"/>
    </row>
    <row r="25" spans="1:9" ht="16.649999999999999" customHeight="1" x14ac:dyDescent="0.25">
      <c r="A25" s="93" t="s">
        <v>216</v>
      </c>
      <c r="B25" s="93"/>
      <c r="C25" s="33"/>
      <c r="D25" s="38">
        <f>D11/D23</f>
        <v>0.35759493670886078</v>
      </c>
      <c r="E25" s="33"/>
      <c r="F25" s="38">
        <f>F11/F23</f>
        <v>0.41091492776886035</v>
      </c>
      <c r="G25" s="33"/>
      <c r="H25" s="38">
        <f>H11/H23</f>
        <v>0.41</v>
      </c>
      <c r="I25" s="33"/>
    </row>
    <row r="26" spans="1:9" ht="16.649999999999999" customHeight="1" x14ac:dyDescent="0.25">
      <c r="A26" s="33"/>
      <c r="B26" s="33"/>
      <c r="C26" s="33"/>
      <c r="D26" s="33"/>
      <c r="E26" s="33"/>
      <c r="F26" s="33"/>
      <c r="G26" s="33"/>
      <c r="H26" s="33"/>
      <c r="I26" s="33"/>
    </row>
    <row r="27" spans="1:9" ht="16.649999999999999" customHeight="1" x14ac:dyDescent="0.25">
      <c r="A27" s="94" t="s">
        <v>194</v>
      </c>
      <c r="B27" s="93"/>
      <c r="C27" s="33"/>
      <c r="D27" s="38">
        <f>D21/D23</f>
        <v>0.49841772151898733</v>
      </c>
      <c r="E27" s="33"/>
      <c r="F27" s="38">
        <f>F21/F23</f>
        <v>0.48314606741573035</v>
      </c>
      <c r="G27" s="33"/>
      <c r="H27" s="38">
        <f>H21/H23</f>
        <v>0.48166666666666669</v>
      </c>
      <c r="I27" s="33"/>
    </row>
    <row r="28" spans="1:9" ht="27.45" customHeight="1" x14ac:dyDescent="0.25">
      <c r="A28" s="33"/>
      <c r="B28" s="33"/>
      <c r="C28" s="33"/>
      <c r="D28" s="33"/>
      <c r="E28" s="33"/>
      <c r="F28" s="33"/>
      <c r="G28" s="33"/>
      <c r="H28" s="33"/>
      <c r="I28" s="33"/>
    </row>
    <row r="29" spans="1:9" ht="27.45" customHeight="1" x14ac:dyDescent="0.25">
      <c r="A29" s="95" t="s">
        <v>126</v>
      </c>
      <c r="B29" s="95"/>
      <c r="C29" s="95"/>
      <c r="D29" s="95"/>
      <c r="E29" s="95"/>
      <c r="F29" s="95"/>
      <c r="G29" s="95"/>
      <c r="H29" s="95"/>
      <c r="I29" s="95"/>
    </row>
    <row r="30" spans="1:9" ht="16.649999999999999" customHeight="1" x14ac:dyDescent="0.25">
      <c r="A30" s="96"/>
      <c r="B30" s="96"/>
      <c r="C30" s="96"/>
      <c r="D30" s="96"/>
      <c r="E30" s="96"/>
      <c r="F30" s="96"/>
      <c r="G30" s="96"/>
      <c r="H30" s="96"/>
      <c r="I30" s="96"/>
    </row>
    <row r="31" spans="1:9" ht="44.4" customHeight="1" x14ac:dyDescent="0.25">
      <c r="A31" s="88" t="s">
        <v>208</v>
      </c>
      <c r="B31" s="86"/>
      <c r="C31" s="86"/>
      <c r="D31" s="86"/>
      <c r="E31" s="86"/>
      <c r="F31" s="86"/>
      <c r="G31" s="86"/>
      <c r="H31" s="86"/>
      <c r="I31" s="86"/>
    </row>
    <row r="32" spans="1:9" ht="16.649999999999999" customHeight="1" x14ac:dyDescent="0.25">
      <c r="A32" s="33"/>
      <c r="B32" s="34"/>
      <c r="C32" s="34"/>
      <c r="D32" s="34"/>
      <c r="E32" s="34"/>
      <c r="F32" s="34"/>
      <c r="G32" s="34"/>
      <c r="H32" s="34"/>
      <c r="I32" s="34"/>
    </row>
    <row r="33" spans="1:9" s="30" customFormat="1" ht="86.4" customHeight="1" x14ac:dyDescent="0.25">
      <c r="A33" s="84" t="s">
        <v>214</v>
      </c>
      <c r="B33" s="80"/>
      <c r="C33" s="80"/>
      <c r="D33" s="80"/>
      <c r="E33" s="80"/>
      <c r="F33" s="80"/>
      <c r="G33" s="80"/>
      <c r="H33" s="80"/>
      <c r="I33" s="80"/>
    </row>
    <row r="34" spans="1:9" s="30" customFormat="1" ht="16.649999999999999" customHeight="1" x14ac:dyDescent="0.25">
      <c r="A34" s="33"/>
      <c r="B34" s="34"/>
      <c r="C34" s="34"/>
      <c r="D34" s="34"/>
      <c r="E34" s="34"/>
      <c r="F34" s="34"/>
      <c r="G34" s="34"/>
      <c r="H34" s="34"/>
      <c r="I34" s="34"/>
    </row>
    <row r="35" spans="1:9" s="50" customFormat="1" ht="44.4" customHeight="1" x14ac:dyDescent="0.25">
      <c r="A35" s="98" t="s">
        <v>218</v>
      </c>
      <c r="B35" s="99"/>
      <c r="C35" s="99"/>
      <c r="D35" s="99"/>
      <c r="E35" s="99"/>
      <c r="F35" s="99"/>
      <c r="G35" s="99"/>
      <c r="H35" s="99"/>
      <c r="I35" s="99"/>
    </row>
    <row r="36" spans="1:9" s="50" customFormat="1" ht="16.649999999999999" customHeight="1" x14ac:dyDescent="0.25">
      <c r="A36" s="52"/>
      <c r="B36" s="51"/>
      <c r="C36" s="51"/>
      <c r="D36" s="51"/>
      <c r="E36" s="51"/>
      <c r="F36" s="51"/>
      <c r="G36" s="51"/>
      <c r="H36" s="51"/>
      <c r="I36" s="51"/>
    </row>
    <row r="37" spans="1:9" ht="39.15" customHeight="1" x14ac:dyDescent="0.25">
      <c r="A37" s="97" t="s">
        <v>192</v>
      </c>
      <c r="B37" s="92"/>
      <c r="C37" s="92"/>
      <c r="D37" s="92"/>
      <c r="E37" s="92"/>
      <c r="F37" s="92"/>
      <c r="G37" s="92"/>
      <c r="H37" s="92"/>
      <c r="I37" s="92"/>
    </row>
    <row r="38" spans="1:9" ht="16.649999999999999" customHeight="1" x14ac:dyDescent="0.25">
      <c r="A38" s="33"/>
      <c r="B38" s="34"/>
      <c r="C38" s="34"/>
      <c r="D38" s="34"/>
      <c r="E38" s="34"/>
      <c r="F38" s="34"/>
      <c r="G38" s="34"/>
      <c r="H38" s="34"/>
      <c r="I38" s="34"/>
    </row>
    <row r="39" spans="1:9" ht="18.600000000000001" customHeight="1" x14ac:dyDescent="0.25">
      <c r="A39" s="97" t="s">
        <v>193</v>
      </c>
      <c r="B39" s="95"/>
      <c r="C39" s="95"/>
      <c r="D39" s="95"/>
      <c r="E39" s="95"/>
      <c r="F39" s="95"/>
      <c r="G39" s="95"/>
      <c r="H39" s="95"/>
      <c r="I39" s="95"/>
    </row>
    <row r="40" spans="1:9" ht="19.95" customHeight="1" x14ac:dyDescent="0.25">
      <c r="A40" s="33"/>
      <c r="B40" s="33"/>
      <c r="C40" s="33"/>
      <c r="D40" s="33"/>
      <c r="E40" s="33"/>
      <c r="F40" s="33"/>
      <c r="G40" s="33"/>
      <c r="H40" s="33"/>
      <c r="I40" s="33"/>
    </row>
    <row r="41" spans="1:9" ht="19.95" customHeight="1" x14ac:dyDescent="0.25">
      <c r="A41" s="97" t="s">
        <v>195</v>
      </c>
      <c r="B41" s="95"/>
      <c r="C41" s="95"/>
      <c r="D41" s="95"/>
      <c r="E41" s="95"/>
      <c r="F41" s="95"/>
      <c r="G41" s="95"/>
      <c r="H41" s="95"/>
      <c r="I41" s="95"/>
    </row>
    <row r="42" spans="1:9" ht="16.649999999999999" customHeight="1" x14ac:dyDescent="0.25">
      <c r="A42" s="33"/>
      <c r="B42" s="34"/>
      <c r="C42" s="34"/>
      <c r="D42" s="34"/>
      <c r="E42" s="34"/>
      <c r="F42" s="34"/>
      <c r="G42" s="34"/>
      <c r="H42" s="34"/>
      <c r="I42" s="34"/>
    </row>
    <row r="43" spans="1:9" ht="16.649999999999999" customHeight="1" x14ac:dyDescent="0.25">
      <c r="A43" s="97" t="s">
        <v>196</v>
      </c>
      <c r="B43" s="92"/>
      <c r="C43" s="92"/>
      <c r="D43" s="92"/>
      <c r="E43" s="92"/>
      <c r="F43" s="92"/>
      <c r="G43" s="92"/>
      <c r="H43" s="92"/>
      <c r="I43" s="92"/>
    </row>
    <row r="44" spans="1:9" ht="16.649999999999999" customHeight="1" x14ac:dyDescent="0.25">
      <c r="A44" s="33"/>
    </row>
    <row r="45" spans="1:9" ht="16.649999999999999" customHeight="1" x14ac:dyDescent="0.25"/>
    <row r="46" spans="1:9" ht="16.649999999999999" customHeight="1" x14ac:dyDescent="0.25"/>
    <row r="47" spans="1:9" ht="16.649999999999999" customHeight="1" x14ac:dyDescent="0.25"/>
    <row r="48" spans="1:9"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sheetData>
  <mergeCells count="22">
    <mergeCell ref="A41:I41"/>
    <mergeCell ref="A39:I39"/>
    <mergeCell ref="A31:I31"/>
    <mergeCell ref="A37:I37"/>
    <mergeCell ref="A43:I43"/>
    <mergeCell ref="A33:I33"/>
    <mergeCell ref="A35:I35"/>
    <mergeCell ref="A23:B23"/>
    <mergeCell ref="A25:B25"/>
    <mergeCell ref="A27:B27"/>
    <mergeCell ref="A29:I29"/>
    <mergeCell ref="A30:I30"/>
    <mergeCell ref="A1:I1"/>
    <mergeCell ref="A11:B11"/>
    <mergeCell ref="A12:B12"/>
    <mergeCell ref="A21:B21"/>
    <mergeCell ref="A22:B22"/>
    <mergeCell ref="A5:I5"/>
    <mergeCell ref="D7:H7"/>
    <mergeCell ref="A4:I4"/>
    <mergeCell ref="A3:I3"/>
    <mergeCell ref="A2:I2"/>
  </mergeCells>
  <pageMargins left="0.75" right="0.75" top="1" bottom="1" header="0.5" footer="0.5"/>
  <pageSetup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showRuler="0" topLeftCell="A25" workbookViewId="0">
      <selection activeCell="A30" sqref="A30:H30"/>
    </sheetView>
  </sheetViews>
  <sheetFormatPr defaultColWidth="13.33203125" defaultRowHeight="13.2" x14ac:dyDescent="0.25"/>
  <cols>
    <col min="1" max="1" width="3.44140625" customWidth="1"/>
    <col min="2" max="2" width="57.6640625" customWidth="1"/>
    <col min="3" max="3" width="1.88671875" customWidth="1"/>
    <col min="4" max="4" width="18.33203125" customWidth="1"/>
    <col min="5" max="5" width="1.88671875" customWidth="1"/>
    <col min="6" max="6" width="18.33203125" customWidth="1"/>
    <col min="7" max="7" width="1.88671875" customWidth="1"/>
    <col min="8" max="8" width="18.33203125" customWidth="1"/>
    <col min="9" max="19" width="20.109375" customWidth="1"/>
  </cols>
  <sheetData>
    <row r="1" spans="1:8" ht="16.649999999999999" customHeight="1" x14ac:dyDescent="0.25">
      <c r="A1" s="87" t="s">
        <v>0</v>
      </c>
      <c r="B1" s="86"/>
      <c r="C1" s="86"/>
      <c r="D1" s="86"/>
      <c r="E1" s="86"/>
      <c r="F1" s="86"/>
      <c r="G1" s="86"/>
      <c r="H1" s="86"/>
    </row>
    <row r="2" spans="1:8" ht="16.649999999999999" customHeight="1" x14ac:dyDescent="0.25">
      <c r="A2" s="87" t="s">
        <v>131</v>
      </c>
      <c r="B2" s="86"/>
      <c r="C2" s="86"/>
      <c r="D2" s="86"/>
      <c r="E2" s="86"/>
      <c r="F2" s="86"/>
      <c r="G2" s="86"/>
      <c r="H2" s="86"/>
    </row>
    <row r="3" spans="1:8" ht="16.649999999999999" customHeight="1" x14ac:dyDescent="0.25">
      <c r="A3" s="87" t="s">
        <v>112</v>
      </c>
      <c r="B3" s="86"/>
      <c r="C3" s="86"/>
      <c r="D3" s="86"/>
      <c r="E3" s="86"/>
      <c r="F3" s="86"/>
      <c r="G3" s="86"/>
      <c r="H3" s="86"/>
    </row>
    <row r="4" spans="1:8" ht="16.649999999999999" customHeight="1" x14ac:dyDescent="0.25">
      <c r="A4" s="87" t="s">
        <v>48</v>
      </c>
      <c r="B4" s="86"/>
      <c r="C4" s="86"/>
      <c r="D4" s="86"/>
      <c r="E4" s="86"/>
      <c r="F4" s="86"/>
      <c r="G4" s="86"/>
      <c r="H4" s="86"/>
    </row>
    <row r="5" spans="1:8" ht="16.649999999999999" customHeight="1" x14ac:dyDescent="0.25">
      <c r="A5" s="87" t="s">
        <v>3</v>
      </c>
      <c r="B5" s="86"/>
      <c r="C5" s="86"/>
      <c r="D5" s="86"/>
      <c r="E5" s="86"/>
      <c r="F5" s="86"/>
      <c r="G5" s="86"/>
      <c r="H5" s="86"/>
    </row>
    <row r="6" spans="1:8" ht="16.649999999999999" customHeight="1" x14ac:dyDescent="0.25"/>
    <row r="7" spans="1:8" ht="16.649999999999999" customHeight="1" x14ac:dyDescent="0.25">
      <c r="D7" s="85" t="s">
        <v>49</v>
      </c>
      <c r="E7" s="86"/>
      <c r="F7" s="86"/>
      <c r="G7" s="86"/>
      <c r="H7" s="86"/>
    </row>
    <row r="8" spans="1:8" ht="16.649999999999999" customHeight="1" x14ac:dyDescent="0.25">
      <c r="D8" s="1">
        <v>43738</v>
      </c>
      <c r="E8" s="9"/>
      <c r="F8" s="1">
        <v>43646</v>
      </c>
      <c r="G8" s="9"/>
      <c r="H8" s="1">
        <v>43373</v>
      </c>
    </row>
    <row r="9" spans="1:8" ht="16.649999999999999" customHeight="1" x14ac:dyDescent="0.25">
      <c r="D9" s="2">
        <v>43738</v>
      </c>
      <c r="F9" s="2">
        <v>43646</v>
      </c>
      <c r="G9" s="11"/>
      <c r="H9" s="2">
        <v>43373</v>
      </c>
    </row>
    <row r="10" spans="1:8" ht="16.649999999999999" customHeight="1" x14ac:dyDescent="0.25">
      <c r="D10" s="9"/>
      <c r="F10" s="9"/>
      <c r="H10" s="9"/>
    </row>
    <row r="11" spans="1:8" ht="16.649999999999999" customHeight="1" x14ac:dyDescent="0.25">
      <c r="A11" s="89" t="s">
        <v>132</v>
      </c>
      <c r="B11" s="86"/>
      <c r="D11" s="4">
        <v>406</v>
      </c>
      <c r="F11" s="4">
        <v>367</v>
      </c>
      <c r="H11" s="4">
        <v>354</v>
      </c>
    </row>
    <row r="12" spans="1:8" ht="16.649999999999999" customHeight="1" x14ac:dyDescent="0.25">
      <c r="A12" s="88" t="s">
        <v>115</v>
      </c>
      <c r="B12" s="86"/>
    </row>
    <row r="13" spans="1:8" ht="16.649999999999999" customHeight="1" x14ac:dyDescent="0.25">
      <c r="B13" s="3" t="s">
        <v>133</v>
      </c>
      <c r="D13" s="5">
        <v>-25</v>
      </c>
      <c r="F13" s="5">
        <v>-26</v>
      </c>
      <c r="H13" s="5">
        <v>-27</v>
      </c>
    </row>
    <row r="14" spans="1:8" ht="16.649999999999999" customHeight="1" x14ac:dyDescent="0.25">
      <c r="B14" s="3" t="s">
        <v>134</v>
      </c>
      <c r="D14" s="5">
        <v>-10</v>
      </c>
      <c r="F14" s="5">
        <v>-5</v>
      </c>
      <c r="H14" s="5">
        <v>-6</v>
      </c>
    </row>
    <row r="15" spans="1:8" ht="16.649999999999999" customHeight="1" x14ac:dyDescent="0.25">
      <c r="B15" s="32" t="s">
        <v>186</v>
      </c>
      <c r="D15" s="5">
        <v>-30</v>
      </c>
      <c r="F15" s="5">
        <v>0</v>
      </c>
      <c r="H15" s="5">
        <v>0</v>
      </c>
    </row>
    <row r="16" spans="1:8" s="50" customFormat="1" ht="16.649999999999999" customHeight="1" x14ac:dyDescent="0.25">
      <c r="B16" s="62" t="s">
        <v>197</v>
      </c>
      <c r="C16" s="57"/>
      <c r="D16" s="40">
        <v>-20</v>
      </c>
      <c r="E16" s="57"/>
      <c r="F16" s="40">
        <v>0</v>
      </c>
      <c r="G16" s="57"/>
      <c r="H16" s="40">
        <v>0</v>
      </c>
    </row>
    <row r="17" spans="1:9" ht="16.649999999999999" customHeight="1" x14ac:dyDescent="0.25">
      <c r="B17" s="62" t="s">
        <v>190</v>
      </c>
      <c r="C17" s="57"/>
      <c r="D17" s="40">
        <v>0</v>
      </c>
      <c r="E17" s="57"/>
      <c r="F17" s="40">
        <v>-11</v>
      </c>
      <c r="G17" s="57"/>
      <c r="H17" s="40">
        <v>0</v>
      </c>
    </row>
    <row r="18" spans="1:9" ht="16.649999999999999" customHeight="1" x14ac:dyDescent="0.25">
      <c r="B18" s="32" t="s">
        <v>191</v>
      </c>
      <c r="D18" s="5">
        <v>0</v>
      </c>
      <c r="F18" s="5">
        <v>0</v>
      </c>
      <c r="H18" s="5">
        <v>-8</v>
      </c>
    </row>
    <row r="19" spans="1:9" ht="16.649999999999999" customHeight="1" x14ac:dyDescent="0.25">
      <c r="B19" s="3" t="s">
        <v>118</v>
      </c>
      <c r="D19" s="6">
        <v>-4</v>
      </c>
      <c r="F19" s="6">
        <v>-3</v>
      </c>
      <c r="H19" s="6">
        <v>-2</v>
      </c>
    </row>
    <row r="20" spans="1:9" ht="16.649999999999999" customHeight="1" x14ac:dyDescent="0.25">
      <c r="B20" s="3" t="s">
        <v>119</v>
      </c>
      <c r="D20" s="8">
        <f>SUM(D13:D19)</f>
        <v>-89</v>
      </c>
      <c r="F20" s="8">
        <f>SUM(F13:F19)</f>
        <v>-45</v>
      </c>
      <c r="H20" s="8">
        <f>SUM(H13:H19)</f>
        <v>-43</v>
      </c>
    </row>
    <row r="21" spans="1:9" ht="16.649999999999999" customHeight="1" x14ac:dyDescent="0.25">
      <c r="A21" s="89" t="s">
        <v>135</v>
      </c>
      <c r="B21" s="86"/>
      <c r="D21" s="12">
        <f>D20+D11</f>
        <v>317</v>
      </c>
      <c r="F21" s="12">
        <f>F20+F11</f>
        <v>322</v>
      </c>
      <c r="H21" s="12">
        <f>H20+H11</f>
        <v>311</v>
      </c>
    </row>
    <row r="22" spans="1:9" ht="16.649999999999999" customHeight="1" x14ac:dyDescent="0.25">
      <c r="D22" s="10"/>
      <c r="F22" s="10"/>
      <c r="H22" s="10"/>
    </row>
    <row r="23" spans="1:9" ht="16.649999999999999" customHeight="1" x14ac:dyDescent="0.25">
      <c r="A23" s="39"/>
      <c r="B23" s="34"/>
      <c r="C23" s="34"/>
      <c r="D23" s="34"/>
      <c r="E23" s="34"/>
      <c r="F23" s="34"/>
      <c r="G23" s="34"/>
      <c r="H23" s="34"/>
    </row>
    <row r="24" spans="1:9" ht="27.45" customHeight="1" x14ac:dyDescent="0.25">
      <c r="A24" s="100" t="s">
        <v>126</v>
      </c>
      <c r="B24" s="100"/>
      <c r="C24" s="100"/>
      <c r="D24" s="100"/>
      <c r="E24" s="100"/>
      <c r="F24" s="100"/>
      <c r="G24" s="100"/>
      <c r="H24" s="100"/>
    </row>
    <row r="25" spans="1:9" ht="16.649999999999999" customHeight="1" x14ac:dyDescent="0.25">
      <c r="A25" s="101"/>
      <c r="B25" s="101"/>
      <c r="C25" s="101"/>
      <c r="D25" s="101"/>
      <c r="E25" s="101"/>
      <c r="F25" s="101"/>
      <c r="G25" s="101"/>
      <c r="H25" s="101"/>
    </row>
    <row r="26" spans="1:9" ht="43.95" customHeight="1" x14ac:dyDescent="0.25">
      <c r="A26" s="88" t="s">
        <v>208</v>
      </c>
      <c r="B26" s="88"/>
      <c r="C26" s="88"/>
      <c r="D26" s="88"/>
      <c r="E26" s="88"/>
      <c r="F26" s="88"/>
      <c r="G26" s="88"/>
      <c r="H26" s="88"/>
      <c r="I26" s="54"/>
    </row>
    <row r="27" spans="1:9" ht="16.649999999999999" customHeight="1" x14ac:dyDescent="0.25">
      <c r="A27" s="96"/>
      <c r="B27" s="96"/>
      <c r="C27" s="96"/>
      <c r="D27" s="96"/>
      <c r="E27" s="96"/>
      <c r="F27" s="96"/>
      <c r="G27" s="96"/>
      <c r="H27" s="96"/>
    </row>
    <row r="28" spans="1:9" s="30" customFormat="1" ht="83.4" customHeight="1" x14ac:dyDescent="0.25">
      <c r="A28" s="84" t="s">
        <v>213</v>
      </c>
      <c r="B28" s="84"/>
      <c r="C28" s="84"/>
      <c r="D28" s="84"/>
      <c r="E28" s="84"/>
      <c r="F28" s="84"/>
      <c r="G28" s="84"/>
      <c r="H28" s="84"/>
      <c r="I28" s="55"/>
    </row>
    <row r="29" spans="1:9" s="30" customFormat="1" ht="16.649999999999999" customHeight="1" x14ac:dyDescent="0.25">
      <c r="A29" s="33"/>
      <c r="B29" s="33"/>
      <c r="C29" s="33"/>
      <c r="D29" s="33"/>
      <c r="E29" s="33"/>
      <c r="F29" s="33"/>
      <c r="G29" s="33"/>
      <c r="H29" s="33"/>
    </row>
    <row r="30" spans="1:9" s="50" customFormat="1" ht="41.4" customHeight="1" x14ac:dyDescent="0.25">
      <c r="A30" s="100" t="s">
        <v>218</v>
      </c>
      <c r="B30" s="100"/>
      <c r="C30" s="100"/>
      <c r="D30" s="100"/>
      <c r="E30" s="100"/>
      <c r="F30" s="100"/>
      <c r="G30" s="100"/>
      <c r="H30" s="100"/>
    </row>
    <row r="31" spans="1:9" s="50" customFormat="1" ht="16.649999999999999" customHeight="1" x14ac:dyDescent="0.25">
      <c r="A31" s="52"/>
      <c r="B31" s="52"/>
      <c r="C31" s="52"/>
      <c r="D31" s="52"/>
      <c r="E31" s="52"/>
      <c r="F31" s="52"/>
      <c r="G31" s="52"/>
      <c r="H31" s="52"/>
    </row>
    <row r="32" spans="1:9" ht="43.95" customHeight="1" x14ac:dyDescent="0.25">
      <c r="A32" s="97" t="s">
        <v>192</v>
      </c>
      <c r="B32" s="95"/>
      <c r="C32" s="95"/>
      <c r="D32" s="95"/>
      <c r="E32" s="95"/>
      <c r="F32" s="95"/>
      <c r="G32" s="95"/>
      <c r="H32" s="95"/>
    </row>
    <row r="33" spans="1:8" ht="16.649999999999999" customHeight="1" x14ac:dyDescent="0.25">
      <c r="A33" s="96"/>
      <c r="B33" s="96"/>
      <c r="C33" s="96"/>
      <c r="D33" s="96"/>
      <c r="E33" s="96"/>
      <c r="F33" s="96"/>
      <c r="G33" s="96"/>
      <c r="H33" s="96"/>
    </row>
    <row r="34" spans="1:8" ht="24.15" customHeight="1" x14ac:dyDescent="0.25">
      <c r="A34" s="97" t="s">
        <v>193</v>
      </c>
      <c r="B34" s="95"/>
      <c r="C34" s="95"/>
      <c r="D34" s="95"/>
      <c r="E34" s="95"/>
      <c r="F34" s="95"/>
      <c r="G34" s="95"/>
      <c r="H34" s="95"/>
    </row>
    <row r="35" spans="1:8" ht="16.649999999999999" customHeight="1" x14ac:dyDescent="0.25">
      <c r="A35" s="96"/>
      <c r="B35" s="96"/>
      <c r="C35" s="96"/>
      <c r="D35" s="96"/>
      <c r="E35" s="96"/>
      <c r="F35" s="96"/>
      <c r="G35" s="96"/>
      <c r="H35" s="96"/>
    </row>
    <row r="36" spans="1:8" ht="16.649999999999999" customHeight="1" x14ac:dyDescent="0.25">
      <c r="A36" s="96"/>
      <c r="B36" s="96"/>
      <c r="C36" s="96"/>
      <c r="D36" s="96"/>
      <c r="E36" s="96"/>
      <c r="F36" s="96"/>
      <c r="G36" s="96"/>
      <c r="H36" s="96"/>
    </row>
    <row r="37" spans="1:8" ht="16.649999999999999" customHeight="1" x14ac:dyDescent="0.25">
      <c r="A37" s="33"/>
      <c r="B37" s="33"/>
      <c r="C37" s="33"/>
      <c r="D37" s="33"/>
      <c r="E37" s="33"/>
      <c r="F37" s="33"/>
      <c r="G37" s="33"/>
      <c r="H37" s="33"/>
    </row>
    <row r="38" spans="1:8" ht="16.649999999999999" customHeight="1" x14ac:dyDescent="0.25"/>
    <row r="39" spans="1:8" ht="16.649999999999999" customHeight="1" x14ac:dyDescent="0.25"/>
    <row r="40" spans="1:8" ht="16.649999999999999" customHeight="1" x14ac:dyDescent="0.25"/>
    <row r="41" spans="1:8" ht="16.649999999999999" customHeight="1" x14ac:dyDescent="0.25"/>
    <row r="42" spans="1:8" ht="16.649999999999999" customHeight="1" x14ac:dyDescent="0.25"/>
    <row r="43" spans="1:8" ht="16.649999999999999" customHeight="1" x14ac:dyDescent="0.25"/>
    <row r="44" spans="1:8" ht="16.649999999999999" customHeight="1" x14ac:dyDescent="0.25"/>
    <row r="45" spans="1:8" ht="16.649999999999999" customHeight="1" x14ac:dyDescent="0.25"/>
    <row r="46" spans="1:8" ht="16.649999999999999" customHeight="1" x14ac:dyDescent="0.25"/>
    <row r="47" spans="1:8" ht="16.649999999999999" customHeight="1" x14ac:dyDescent="0.25"/>
    <row r="48" spans="1: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sheetData>
  <mergeCells count="20">
    <mergeCell ref="A36:H36"/>
    <mergeCell ref="A35:H35"/>
    <mergeCell ref="A25:H25"/>
    <mergeCell ref="A26:H26"/>
    <mergeCell ref="A34:H34"/>
    <mergeCell ref="A33:H33"/>
    <mergeCell ref="A32:H32"/>
    <mergeCell ref="A27:H27"/>
    <mergeCell ref="A28:H28"/>
    <mergeCell ref="A30:H30"/>
    <mergeCell ref="D7:H7"/>
    <mergeCell ref="A11:B11"/>
    <mergeCell ref="A12:B12"/>
    <mergeCell ref="A21:B21"/>
    <mergeCell ref="A24:H24"/>
    <mergeCell ref="A1:H1"/>
    <mergeCell ref="A2:H2"/>
    <mergeCell ref="A3:H3"/>
    <mergeCell ref="A4:H4"/>
    <mergeCell ref="A5:H5"/>
  </mergeCells>
  <pageMargins left="0.75" right="0.75" top="1" bottom="1" header="0.5" footer="0.5"/>
  <pageSetup scale="7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zoomScaleNormal="100" workbookViewId="0">
      <pane xSplit="2" ySplit="7" topLeftCell="C32" activePane="bottomRight" state="frozen"/>
      <selection sqref="A1:K1"/>
      <selection pane="topRight" sqref="A1:K1"/>
      <selection pane="bottomLeft" sqref="A1:K1"/>
      <selection pane="bottomRight" activeCell="B39" sqref="B39"/>
    </sheetView>
  </sheetViews>
  <sheetFormatPr defaultColWidth="13.33203125" defaultRowHeight="13.2" x14ac:dyDescent="0.25"/>
  <cols>
    <col min="1" max="1" width="2.6640625" customWidth="1"/>
    <col min="2" max="2" width="83.6640625" customWidth="1"/>
    <col min="3" max="3" width="18.5546875" customWidth="1"/>
    <col min="4" max="4" width="1.88671875" customWidth="1"/>
    <col min="5" max="5" width="18.5546875" customWidth="1"/>
    <col min="6" max="6" width="1.88671875" customWidth="1"/>
    <col min="7" max="7" width="18.5546875" customWidth="1"/>
    <col min="8" max="26" width="20.109375" customWidth="1"/>
  </cols>
  <sheetData>
    <row r="1" spans="1:14" ht="16.649999999999999" customHeight="1" x14ac:dyDescent="0.25">
      <c r="A1" s="102" t="s">
        <v>0</v>
      </c>
      <c r="B1" s="86"/>
      <c r="C1" s="86"/>
      <c r="D1" s="86"/>
      <c r="E1" s="86"/>
      <c r="F1" s="86"/>
      <c r="G1" s="86"/>
    </row>
    <row r="2" spans="1:14" ht="16.649999999999999" customHeight="1" x14ac:dyDescent="0.25">
      <c r="A2" s="102" t="s">
        <v>136</v>
      </c>
      <c r="B2" s="86"/>
      <c r="C2" s="86"/>
      <c r="D2" s="86"/>
      <c r="E2" s="86"/>
      <c r="F2" s="86"/>
      <c r="G2" s="86"/>
      <c r="H2" s="86"/>
      <c r="I2" s="86"/>
      <c r="J2" s="86"/>
      <c r="K2" s="86"/>
      <c r="L2" s="86"/>
      <c r="M2" s="86"/>
      <c r="N2" s="86"/>
    </row>
    <row r="3" spans="1:14" ht="16.649999999999999" customHeight="1" x14ac:dyDescent="0.25">
      <c r="A3" s="102" t="s">
        <v>3</v>
      </c>
      <c r="B3" s="86"/>
      <c r="C3" s="86"/>
      <c r="D3" s="86"/>
      <c r="E3" s="86"/>
      <c r="F3" s="86"/>
      <c r="G3" s="86"/>
      <c r="H3" s="86"/>
      <c r="I3" s="86"/>
      <c r="J3" s="86"/>
      <c r="K3" s="86"/>
      <c r="L3" s="86"/>
      <c r="M3" s="86"/>
      <c r="N3" s="86"/>
    </row>
    <row r="4" spans="1:14" ht="16.649999999999999" customHeight="1" x14ac:dyDescent="0.25"/>
    <row r="5" spans="1:14" ht="16.649999999999999" customHeight="1" x14ac:dyDescent="0.25">
      <c r="C5" s="104" t="s">
        <v>4</v>
      </c>
      <c r="D5" s="86"/>
      <c r="E5" s="86"/>
      <c r="F5" s="86"/>
      <c r="G5" s="86"/>
    </row>
    <row r="6" spans="1:14" ht="16.649999999999999" customHeight="1" x14ac:dyDescent="0.25">
      <c r="C6" s="13">
        <v>43738</v>
      </c>
      <c r="D6" s="9"/>
      <c r="E6" s="13">
        <v>43646</v>
      </c>
      <c r="F6" s="9"/>
      <c r="G6" s="13">
        <v>43373</v>
      </c>
    </row>
    <row r="7" spans="1:14" ht="16.649999999999999" customHeight="1" x14ac:dyDescent="0.25">
      <c r="C7" s="14">
        <v>43738</v>
      </c>
      <c r="E7" s="14">
        <v>43646</v>
      </c>
      <c r="F7" s="11"/>
      <c r="G7" s="14">
        <v>43373</v>
      </c>
    </row>
    <row r="8" spans="1:14" ht="16.649999999999999" customHeight="1" x14ac:dyDescent="0.25">
      <c r="A8" s="103" t="s">
        <v>8</v>
      </c>
      <c r="B8" s="86"/>
      <c r="C8" s="9"/>
      <c r="E8" s="9"/>
      <c r="G8" s="9"/>
    </row>
    <row r="9" spans="1:14" ht="16.649999999999999" customHeight="1" x14ac:dyDescent="0.25">
      <c r="B9" s="15" t="s">
        <v>137</v>
      </c>
    </row>
    <row r="10" spans="1:14" ht="16.649999999999999" customHeight="1" x14ac:dyDescent="0.25">
      <c r="B10" s="16" t="s">
        <v>138</v>
      </c>
    </row>
    <row r="11" spans="1:14" ht="16.649999999999999" customHeight="1" x14ac:dyDescent="0.25">
      <c r="B11" s="17" t="s">
        <v>139</v>
      </c>
      <c r="C11" s="18">
        <v>17.8</v>
      </c>
      <c r="E11" s="18">
        <v>17.3</v>
      </c>
      <c r="G11" s="19">
        <v>16.5</v>
      </c>
    </row>
    <row r="12" spans="1:14" ht="16.649999999999999" customHeight="1" x14ac:dyDescent="0.25">
      <c r="B12" s="17" t="s">
        <v>140</v>
      </c>
      <c r="C12" s="20">
        <v>0.155</v>
      </c>
      <c r="E12" s="20">
        <v>0.16</v>
      </c>
      <c r="G12" s="20">
        <v>0.16400000000000001</v>
      </c>
    </row>
    <row r="13" spans="1:14" ht="16.649999999999999" customHeight="1" x14ac:dyDescent="0.25">
      <c r="B13" s="17" t="s">
        <v>141</v>
      </c>
      <c r="C13" s="20">
        <v>8.7999999999999995E-2</v>
      </c>
      <c r="E13" s="20">
        <v>8.8999999999999996E-2</v>
      </c>
      <c r="G13" s="20">
        <v>8.5000000000000006E-2</v>
      </c>
    </row>
    <row r="14" spans="1:14" ht="16.649999999999999" customHeight="1" x14ac:dyDescent="0.25">
      <c r="B14" s="17" t="s">
        <v>142</v>
      </c>
      <c r="C14" s="20">
        <v>2.3E-3</v>
      </c>
      <c r="E14" s="20">
        <v>2E-3</v>
      </c>
      <c r="G14" s="20">
        <v>3.0000000000000001E-3</v>
      </c>
    </row>
    <row r="15" spans="1:14" ht="16.649999999999999" customHeight="1" x14ac:dyDescent="0.25">
      <c r="B15" s="17" t="s">
        <v>143</v>
      </c>
      <c r="C15" s="20">
        <v>0.09</v>
      </c>
      <c r="E15" s="21">
        <v>9.2999999999999999E-2</v>
      </c>
      <c r="G15" s="20">
        <v>0.09</v>
      </c>
    </row>
    <row r="16" spans="1:14" ht="16.649999999999999" customHeight="1" x14ac:dyDescent="0.25">
      <c r="B16" s="17" t="s">
        <v>144</v>
      </c>
      <c r="C16" s="21">
        <v>4.3999999999999997E-2</v>
      </c>
      <c r="E16" s="21">
        <v>3.9E-2</v>
      </c>
      <c r="G16" s="20">
        <v>4.8000000000000001E-2</v>
      </c>
    </row>
    <row r="17" spans="2:7" ht="16.649999999999999" customHeight="1" x14ac:dyDescent="0.25">
      <c r="B17" s="17" t="s">
        <v>145</v>
      </c>
      <c r="C17" s="22">
        <v>3.0000000000000001E-3</v>
      </c>
      <c r="E17" s="22">
        <v>2E-3</v>
      </c>
      <c r="G17" s="23">
        <v>1E-3</v>
      </c>
    </row>
    <row r="18" spans="2:7" ht="16.649999999999999" customHeight="1" x14ac:dyDescent="0.25">
      <c r="B18" s="17" t="s">
        <v>146</v>
      </c>
      <c r="C18" s="24">
        <f>SUM(C12:C17)</f>
        <v>0.38229999999999997</v>
      </c>
      <c r="E18" s="24">
        <f>SUM(E12:E17)</f>
        <v>0.38499999999999995</v>
      </c>
      <c r="G18" s="24">
        <f>SUM(G12:G17)</f>
        <v>0.39099999999999996</v>
      </c>
    </row>
    <row r="19" spans="2:7" ht="16.649999999999999" customHeight="1" x14ac:dyDescent="0.25">
      <c r="B19" s="16" t="s">
        <v>147</v>
      </c>
    </row>
    <row r="20" spans="2:7" ht="16.649999999999999" customHeight="1" x14ac:dyDescent="0.25">
      <c r="B20" s="17" t="s">
        <v>148</v>
      </c>
      <c r="C20" s="25">
        <v>329409</v>
      </c>
      <c r="E20" s="25">
        <v>384692</v>
      </c>
      <c r="G20" s="25">
        <v>279329</v>
      </c>
    </row>
    <row r="21" spans="2:7" ht="16.649999999999999" customHeight="1" x14ac:dyDescent="0.25"/>
    <row r="22" spans="2:7" ht="16.649999999999999" customHeight="1" x14ac:dyDescent="0.25">
      <c r="B22" s="15" t="s">
        <v>149</v>
      </c>
    </row>
    <row r="23" spans="2:7" ht="16.649999999999999" customHeight="1" x14ac:dyDescent="0.25">
      <c r="B23" s="16" t="s">
        <v>150</v>
      </c>
    </row>
    <row r="24" spans="2:7" ht="16.649999999999999" customHeight="1" x14ac:dyDescent="0.25">
      <c r="B24" s="17" t="s">
        <v>151</v>
      </c>
      <c r="C24" s="26">
        <v>6.94</v>
      </c>
      <c r="E24" s="26">
        <v>6.93</v>
      </c>
      <c r="G24" s="26">
        <v>6.35</v>
      </c>
    </row>
    <row r="25" spans="2:7" ht="16.649999999999999" customHeight="1" x14ac:dyDescent="0.25">
      <c r="B25" s="17" t="s">
        <v>152</v>
      </c>
      <c r="C25" s="19">
        <v>90.3</v>
      </c>
      <c r="E25" s="19">
        <v>87.7</v>
      </c>
      <c r="G25" s="19">
        <v>77.8</v>
      </c>
    </row>
    <row r="26" spans="2:7" ht="16.649999999999999" customHeight="1" x14ac:dyDescent="0.25">
      <c r="B26" s="17" t="s">
        <v>153</v>
      </c>
      <c r="C26" s="20">
        <v>0.1802</v>
      </c>
      <c r="E26" s="20">
        <v>0.17499999999999999</v>
      </c>
      <c r="G26" s="20">
        <v>0.159</v>
      </c>
    </row>
    <row r="27" spans="2:7" ht="16.649999999999999" customHeight="1" x14ac:dyDescent="0.25">
      <c r="B27" s="17" t="s">
        <v>154</v>
      </c>
      <c r="C27" s="20">
        <v>1.5800000000000002E-2</v>
      </c>
      <c r="E27" s="20">
        <v>1.7999999999999999E-2</v>
      </c>
      <c r="G27" s="20">
        <v>2.9000000000000001E-2</v>
      </c>
    </row>
    <row r="28" spans="2:7" ht="16.649999999999999" customHeight="1" x14ac:dyDescent="0.25">
      <c r="B28" s="17" t="s">
        <v>155</v>
      </c>
      <c r="C28" s="23">
        <v>7.4000000000000003E-3</v>
      </c>
      <c r="E28" s="23">
        <v>8.0000000000000002E-3</v>
      </c>
      <c r="G28" s="23">
        <v>7.0000000000000001E-3</v>
      </c>
    </row>
    <row r="29" spans="2:7" ht="16.649999999999999" customHeight="1" x14ac:dyDescent="0.25">
      <c r="B29" s="17" t="s">
        <v>146</v>
      </c>
      <c r="C29" s="24">
        <f>SUM(C26:C28)</f>
        <v>0.2034</v>
      </c>
      <c r="E29" s="24">
        <f>SUM(E26:E28)</f>
        <v>0.20099999999999998</v>
      </c>
      <c r="G29" s="24">
        <f>SUM(G26:G28)</f>
        <v>0.19500000000000001</v>
      </c>
    </row>
    <row r="30" spans="2:7" ht="16.649999999999999" customHeight="1" x14ac:dyDescent="0.25">
      <c r="B30" s="17" t="s">
        <v>156</v>
      </c>
      <c r="C30" s="23">
        <v>0.29099999999999998</v>
      </c>
      <c r="E30" s="23">
        <v>0.29899999999999999</v>
      </c>
      <c r="G30" s="23">
        <v>0.30399999999999999</v>
      </c>
    </row>
    <row r="31" spans="2:7" ht="16.649999999999999" customHeight="1" x14ac:dyDescent="0.25">
      <c r="B31" s="17" t="s">
        <v>157</v>
      </c>
      <c r="C31" s="24">
        <f>C30+C29</f>
        <v>0.49439999999999995</v>
      </c>
      <c r="E31" s="24">
        <f>E30+E29</f>
        <v>0.5</v>
      </c>
      <c r="G31" s="24">
        <f>G30+G29</f>
        <v>0.499</v>
      </c>
    </row>
    <row r="32" spans="2:7" ht="16.649999999999999" customHeight="1" x14ac:dyDescent="0.25">
      <c r="B32" s="16" t="s">
        <v>158</v>
      </c>
    </row>
    <row r="33" spans="1:7" ht="16.649999999999999" customHeight="1" x14ac:dyDescent="0.25">
      <c r="B33" s="17" t="s">
        <v>159</v>
      </c>
      <c r="C33" s="25">
        <v>581260</v>
      </c>
      <c r="E33" s="25">
        <v>581987</v>
      </c>
      <c r="G33" s="25">
        <v>553709</v>
      </c>
    </row>
    <row r="34" spans="1:7" ht="16.649999999999999" customHeight="1" x14ac:dyDescent="0.25">
      <c r="B34" s="17" t="s">
        <v>160</v>
      </c>
      <c r="C34" s="27">
        <v>4.0999999999999996</v>
      </c>
      <c r="E34" s="28">
        <v>4.5999999999999996</v>
      </c>
      <c r="G34" s="27">
        <v>4.8</v>
      </c>
    </row>
    <row r="35" spans="1:7" ht="16.649999999999999" customHeight="1" x14ac:dyDescent="0.25">
      <c r="B35" s="17" t="s">
        <v>161</v>
      </c>
      <c r="C35" s="20">
        <v>0.72660000000000002</v>
      </c>
      <c r="E35" s="21">
        <v>0.70299999999999996</v>
      </c>
      <c r="G35" s="20">
        <v>0.65700000000000003</v>
      </c>
    </row>
    <row r="36" spans="1:7" ht="16.649999999999999" customHeight="1" x14ac:dyDescent="0.25"/>
    <row r="37" spans="1:7" ht="16.649999999999999" customHeight="1" x14ac:dyDescent="0.25">
      <c r="B37" s="15" t="s">
        <v>162</v>
      </c>
    </row>
    <row r="38" spans="1:7" ht="16.649999999999999" customHeight="1" x14ac:dyDescent="0.25">
      <c r="B38" s="16" t="s">
        <v>163</v>
      </c>
    </row>
    <row r="39" spans="1:7" ht="16.649999999999999" customHeight="1" x14ac:dyDescent="0.25">
      <c r="B39" s="79" t="s">
        <v>219</v>
      </c>
      <c r="C39" s="29">
        <v>3033</v>
      </c>
      <c r="E39" s="29">
        <v>2921</v>
      </c>
      <c r="G39" s="29">
        <v>3194</v>
      </c>
    </row>
    <row r="40" spans="1:7" ht="16.649999999999999" customHeight="1" x14ac:dyDescent="0.25">
      <c r="B40" s="17" t="s">
        <v>164</v>
      </c>
      <c r="C40" s="25">
        <v>104092</v>
      </c>
      <c r="E40" s="25">
        <v>126323</v>
      </c>
      <c r="G40" s="25">
        <v>121747</v>
      </c>
    </row>
    <row r="41" spans="1:7" ht="16.649999999999999" customHeight="1" x14ac:dyDescent="0.25">
      <c r="B41" s="16" t="s">
        <v>165</v>
      </c>
    </row>
    <row r="42" spans="1:7" ht="16.649999999999999" customHeight="1" x14ac:dyDescent="0.25">
      <c r="B42" s="17" t="s">
        <v>166</v>
      </c>
      <c r="C42" s="25">
        <v>194</v>
      </c>
      <c r="E42" s="25">
        <v>170</v>
      </c>
      <c r="G42" s="25">
        <v>276</v>
      </c>
    </row>
    <row r="43" spans="1:7" ht="16.649999999999999" customHeight="1" x14ac:dyDescent="0.25"/>
    <row r="44" spans="1:7" ht="16.649999999999999" customHeight="1" x14ac:dyDescent="0.25">
      <c r="A44" s="103" t="s">
        <v>13</v>
      </c>
      <c r="B44" s="86"/>
    </row>
    <row r="45" spans="1:7" ht="16.649999999999999" customHeight="1" x14ac:dyDescent="0.25">
      <c r="B45" s="16" t="s">
        <v>167</v>
      </c>
    </row>
    <row r="46" spans="1:7" ht="16.649999999999999" customHeight="1" x14ac:dyDescent="0.25">
      <c r="B46" s="17" t="s">
        <v>168</v>
      </c>
      <c r="C46" s="25">
        <v>41</v>
      </c>
      <c r="E46" s="25">
        <v>60</v>
      </c>
      <c r="G46" s="25">
        <v>52</v>
      </c>
    </row>
    <row r="47" spans="1:7" ht="16.649999999999999" customHeight="1" x14ac:dyDescent="0.25">
      <c r="B47" s="17" t="s">
        <v>169</v>
      </c>
      <c r="C47" s="25">
        <v>4</v>
      </c>
      <c r="E47" s="25">
        <v>14</v>
      </c>
      <c r="G47" s="25">
        <v>3</v>
      </c>
    </row>
    <row r="48" spans="1:7" ht="16.649999999999999" customHeight="1" x14ac:dyDescent="0.25">
      <c r="B48" s="16" t="s">
        <v>170</v>
      </c>
    </row>
    <row r="49" spans="1:7" ht="16.649999999999999" customHeight="1" x14ac:dyDescent="0.25">
      <c r="B49" s="17" t="s">
        <v>171</v>
      </c>
      <c r="C49" s="66">
        <v>66</v>
      </c>
      <c r="E49" s="25">
        <v>81</v>
      </c>
      <c r="G49" s="25">
        <v>85</v>
      </c>
    </row>
    <row r="50" spans="1:7" ht="16.649999999999999" customHeight="1" x14ac:dyDescent="0.25">
      <c r="B50" s="17" t="s">
        <v>172</v>
      </c>
      <c r="C50" s="25">
        <v>8</v>
      </c>
      <c r="E50" s="25">
        <v>19</v>
      </c>
      <c r="G50" s="25">
        <v>6</v>
      </c>
    </row>
    <row r="51" spans="1:7" ht="16.649999999999999" customHeight="1" x14ac:dyDescent="0.25">
      <c r="B51" s="16" t="s">
        <v>173</v>
      </c>
    </row>
    <row r="52" spans="1:7" ht="16.649999999999999" customHeight="1" x14ac:dyDescent="0.25">
      <c r="B52" s="17" t="s">
        <v>174</v>
      </c>
      <c r="C52" s="25">
        <v>3091</v>
      </c>
      <c r="E52" s="25">
        <v>3080</v>
      </c>
      <c r="G52" s="25">
        <v>3049</v>
      </c>
    </row>
    <row r="53" spans="1:7" ht="16.649999999999999" customHeight="1" x14ac:dyDescent="0.25">
      <c r="B53" s="17" t="s">
        <v>175</v>
      </c>
      <c r="C53" s="25">
        <v>1028</v>
      </c>
      <c r="E53" s="25">
        <v>1029</v>
      </c>
      <c r="G53" s="25">
        <v>1010</v>
      </c>
    </row>
    <row r="54" spans="1:7" ht="16.649999999999999" customHeight="1" x14ac:dyDescent="0.25"/>
    <row r="55" spans="1:7" ht="16.649999999999999" customHeight="1" x14ac:dyDescent="0.25">
      <c r="A55" s="103" t="s">
        <v>14</v>
      </c>
      <c r="B55" s="86"/>
    </row>
    <row r="56" spans="1:7" ht="16.649999999999999" customHeight="1" x14ac:dyDescent="0.25">
      <c r="B56" s="17" t="s">
        <v>176</v>
      </c>
      <c r="C56" s="25">
        <v>325</v>
      </c>
      <c r="E56" s="25">
        <v>341</v>
      </c>
      <c r="G56" s="25">
        <v>358</v>
      </c>
    </row>
    <row r="57" spans="1:7" ht="16.649999999999999" customHeight="1" x14ac:dyDescent="0.25">
      <c r="B57" s="17" t="s">
        <v>177</v>
      </c>
      <c r="C57" s="29">
        <v>207</v>
      </c>
      <c r="E57" s="29">
        <v>203</v>
      </c>
      <c r="G57" s="29">
        <v>206</v>
      </c>
    </row>
    <row r="58" spans="1:7" ht="16.649999999999999" customHeight="1" x14ac:dyDescent="0.25"/>
    <row r="59" spans="1:7" ht="16.649999999999999" customHeight="1" x14ac:dyDescent="0.25">
      <c r="A59" s="103" t="s">
        <v>15</v>
      </c>
      <c r="B59" s="86"/>
    </row>
    <row r="60" spans="1:7" ht="16.649999999999999" customHeight="1" x14ac:dyDescent="0.25">
      <c r="B60" s="17" t="s">
        <v>178</v>
      </c>
      <c r="C60" s="29">
        <v>62</v>
      </c>
      <c r="E60" s="29">
        <v>46</v>
      </c>
      <c r="G60" s="29">
        <v>40</v>
      </c>
    </row>
    <row r="61" spans="1:7" ht="16.649999999999999" customHeight="1" x14ac:dyDescent="0.25">
      <c r="B61" s="17" t="s">
        <v>179</v>
      </c>
      <c r="C61" s="29">
        <v>255</v>
      </c>
      <c r="E61" s="29">
        <v>247</v>
      </c>
      <c r="G61" s="29">
        <v>218</v>
      </c>
    </row>
    <row r="62" spans="1:7" ht="16.649999999999999" customHeight="1" x14ac:dyDescent="0.25"/>
    <row r="63" spans="1:7" s="49" customFormat="1" ht="14.1" customHeight="1" x14ac:dyDescent="0.25">
      <c r="B63" s="105" t="s">
        <v>180</v>
      </c>
      <c r="C63" s="106"/>
      <c r="D63" s="106"/>
      <c r="E63" s="106"/>
      <c r="F63" s="106"/>
      <c r="G63" s="106"/>
    </row>
    <row r="64" spans="1:7" s="49" customFormat="1" x14ac:dyDescent="0.25">
      <c r="B64" s="105" t="s">
        <v>181</v>
      </c>
      <c r="C64" s="106"/>
      <c r="D64" s="106"/>
      <c r="E64" s="106"/>
      <c r="F64" s="106"/>
      <c r="G64" s="106"/>
    </row>
    <row r="65" spans="2:7" s="49" customFormat="1" ht="14.1" customHeight="1" x14ac:dyDescent="0.25">
      <c r="B65" s="105" t="s">
        <v>182</v>
      </c>
      <c r="C65" s="106"/>
      <c r="D65" s="106"/>
      <c r="E65" s="106"/>
      <c r="F65" s="106"/>
      <c r="G65" s="106"/>
    </row>
    <row r="66" spans="2:7" s="49" customFormat="1" x14ac:dyDescent="0.25">
      <c r="B66" s="105" t="s">
        <v>183</v>
      </c>
      <c r="C66" s="106"/>
      <c r="D66" s="106"/>
      <c r="E66" s="106"/>
      <c r="F66" s="106"/>
      <c r="G66" s="106"/>
    </row>
    <row r="67" spans="2:7" s="49" customFormat="1" ht="14.1" customHeight="1" x14ac:dyDescent="0.25">
      <c r="B67" s="105" t="s">
        <v>184</v>
      </c>
      <c r="C67" s="106"/>
      <c r="D67" s="106"/>
      <c r="E67" s="106"/>
      <c r="F67" s="106"/>
      <c r="G67" s="106"/>
    </row>
    <row r="68" spans="2:7" s="49" customFormat="1" ht="14.1" customHeight="1" x14ac:dyDescent="0.25">
      <c r="B68" s="105" t="s">
        <v>187</v>
      </c>
      <c r="C68" s="106"/>
      <c r="D68" s="106"/>
      <c r="E68" s="106"/>
      <c r="F68" s="106"/>
      <c r="G68" s="106"/>
    </row>
    <row r="69" spans="2:7" s="49" customFormat="1" ht="14.1" customHeight="1" x14ac:dyDescent="0.25">
      <c r="B69" s="105" t="s">
        <v>185</v>
      </c>
      <c r="C69" s="106"/>
      <c r="D69" s="106"/>
      <c r="E69" s="106"/>
      <c r="F69" s="106"/>
      <c r="G69" s="106"/>
    </row>
    <row r="70" spans="2:7" s="49" customFormat="1" ht="14.1" customHeight="1" x14ac:dyDescent="0.25">
      <c r="B70" s="105" t="s">
        <v>217</v>
      </c>
      <c r="C70" s="106"/>
      <c r="D70" s="106"/>
      <c r="E70" s="106"/>
      <c r="F70" s="106"/>
      <c r="G70" s="106"/>
    </row>
    <row r="71" spans="2:7" s="49" customFormat="1" ht="46.2" customHeight="1" x14ac:dyDescent="0.25">
      <c r="B71" s="105" t="s">
        <v>188</v>
      </c>
      <c r="C71" s="106"/>
      <c r="D71" s="106"/>
      <c r="E71" s="106"/>
      <c r="F71" s="106"/>
      <c r="G71" s="106"/>
    </row>
    <row r="72" spans="2:7" ht="16.649999999999999" customHeight="1" x14ac:dyDescent="0.25"/>
    <row r="73" spans="2:7" ht="16.649999999999999" customHeight="1" x14ac:dyDescent="0.25"/>
    <row r="74" spans="2:7" ht="16.649999999999999" customHeight="1" x14ac:dyDescent="0.25"/>
    <row r="75" spans="2:7" ht="16.649999999999999" customHeight="1" x14ac:dyDescent="0.25"/>
    <row r="76" spans="2:7" ht="16.649999999999999" customHeight="1" x14ac:dyDescent="0.25"/>
    <row r="77" spans="2:7" ht="16.649999999999999" customHeight="1" x14ac:dyDescent="0.25"/>
    <row r="78" spans="2:7" ht="16.649999999999999" customHeight="1" x14ac:dyDescent="0.25"/>
    <row r="79" spans="2:7" ht="16.649999999999999" customHeight="1" x14ac:dyDescent="0.25"/>
    <row r="80" spans="2:7"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sheetData>
  <mergeCells count="19">
    <mergeCell ref="B71:G71"/>
    <mergeCell ref="B70:G70"/>
    <mergeCell ref="B69:G69"/>
    <mergeCell ref="B63:G63"/>
    <mergeCell ref="B64:G64"/>
    <mergeCell ref="B68:G68"/>
    <mergeCell ref="B67:G67"/>
    <mergeCell ref="B66:G66"/>
    <mergeCell ref="B65:G65"/>
    <mergeCell ref="H3:N3"/>
    <mergeCell ref="H2:N2"/>
    <mergeCell ref="A44:B44"/>
    <mergeCell ref="A55:B55"/>
    <mergeCell ref="A59:B59"/>
    <mergeCell ref="A1:G1"/>
    <mergeCell ref="A2:G2"/>
    <mergeCell ref="A3:G3"/>
    <mergeCell ref="A8:B8"/>
    <mergeCell ref="C5:G5"/>
  </mergeCells>
  <pageMargins left="0.75" right="0.75" top="1" bottom="1" header="0.5" footer="0.5"/>
  <pageSetup scale="5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Income Statement</vt:lpstr>
      <vt:lpstr>Detailed Revenue</vt:lpstr>
      <vt:lpstr>Balance Sheet</vt:lpstr>
      <vt:lpstr>Non-GAAP Net Inc</vt:lpstr>
      <vt:lpstr>Non-GAAP Op Inc</vt:lpstr>
      <vt:lpstr>Non-GAAP Op Exp</vt:lpstr>
      <vt:lpstr>Operating Stats</vt:lpstr>
      <vt:lpstr>'Operating Stats'!Print_Area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Workiva</dc:creator>
  <cp:keywords>wDesk</cp:keywords>
  <cp:lastModifiedBy>Gregory Pelosi</cp:lastModifiedBy>
  <cp:revision>2</cp:revision>
  <cp:lastPrinted>2019-10-22T17:23:38Z</cp:lastPrinted>
  <dcterms:created xsi:type="dcterms:W3CDTF">2019-10-09T17:52:36Z</dcterms:created>
  <dcterms:modified xsi:type="dcterms:W3CDTF">2019-10-22T19:51:09Z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